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gyéni" sheetId="1" r:id="rId1"/>
    <sheet name="Csapat" sheetId="2" r:id="rId2"/>
  </sheets>
  <definedNames/>
  <calcPr fullCalcOnLoad="1"/>
</workbook>
</file>

<file path=xl/sharedStrings.xml><?xml version="1.0" encoding="utf-8"?>
<sst xmlns="http://schemas.openxmlformats.org/spreadsheetml/2006/main" count="203" uniqueCount="86">
  <si>
    <t>Lövészet</t>
  </si>
  <si>
    <t>Gránát</t>
  </si>
  <si>
    <t>Adás</t>
  </si>
  <si>
    <t>Vétel</t>
  </si>
  <si>
    <t>Tájfutás</t>
  </si>
  <si>
    <t>Név</t>
  </si>
  <si>
    <t>Csapat</t>
  </si>
  <si>
    <t>Kör</t>
  </si>
  <si>
    <t>Találat</t>
  </si>
  <si>
    <t>Pont</t>
  </si>
  <si>
    <t>Ütem</t>
  </si>
  <si>
    <t>Hiba</t>
  </si>
  <si>
    <t>Javítás</t>
  </si>
  <si>
    <t>Szorzó</t>
  </si>
  <si>
    <t>Betűk</t>
  </si>
  <si>
    <t>Számok</t>
  </si>
  <si>
    <t>Idő</t>
  </si>
  <si>
    <t>Legjobb idő Férfi:</t>
  </si>
  <si>
    <t>Legjobb idő Női:</t>
  </si>
  <si>
    <t>Eredmények</t>
  </si>
  <si>
    <t>Helyezés</t>
  </si>
  <si>
    <t>Összpontok</t>
  </si>
  <si>
    <t>Csapat pontok</t>
  </si>
  <si>
    <t>Csapat helyezés</t>
  </si>
  <si>
    <t>Sorsz.</t>
  </si>
  <si>
    <t>Egyéni eredmények</t>
  </si>
  <si>
    <t>Egyéni összpontok</t>
  </si>
  <si>
    <t>Egyéni helyezés</t>
  </si>
  <si>
    <t>Rendezők:</t>
  </si>
  <si>
    <t>Legjobb idő Gyermek:</t>
  </si>
  <si>
    <t>Kategória</t>
  </si>
  <si>
    <t>Bója</t>
  </si>
  <si>
    <t>Támogatók:</t>
  </si>
  <si>
    <t>Kocsis Ferenc</t>
  </si>
  <si>
    <t>Marton Sándor</t>
  </si>
  <si>
    <t>Molnár Zoltán</t>
  </si>
  <si>
    <t>Nagy János</t>
  </si>
  <si>
    <t>Neumann Ferenc</t>
  </si>
  <si>
    <t>Pavkovics János</t>
  </si>
  <si>
    <t>Provics Ferenc</t>
  </si>
  <si>
    <t>Szepesi János</t>
  </si>
  <si>
    <t>Weisz László</t>
  </si>
  <si>
    <t>Molnár Bálint</t>
  </si>
  <si>
    <t>Gálig Zoltán</t>
  </si>
  <si>
    <t>Németh Ágnes</t>
  </si>
  <si>
    <t>Kelemen Ildikó</t>
  </si>
  <si>
    <t>Váczi Olivér</t>
  </si>
  <si>
    <t>Váczi Samu Sebestyén</t>
  </si>
  <si>
    <t>Váczi Buda Benedek</t>
  </si>
  <si>
    <t>Nagy Flóra</t>
  </si>
  <si>
    <t>Szepesi Noémi</t>
  </si>
  <si>
    <t>I</t>
  </si>
  <si>
    <t>II</t>
  </si>
  <si>
    <t>III</t>
  </si>
  <si>
    <t>Pálmai Gyula</t>
  </si>
  <si>
    <t>Kovács László</t>
  </si>
  <si>
    <t>Kovács Eszter</t>
  </si>
  <si>
    <t>Bocsi József</t>
  </si>
  <si>
    <t>Szabó Tibor</t>
  </si>
  <si>
    <t>Krajcár Lajos</t>
  </si>
  <si>
    <t>Gulyás Zsuzsanna</t>
  </si>
  <si>
    <t>Molnár Léna Viktória</t>
  </si>
  <si>
    <t>Kelemen Zorka</t>
  </si>
  <si>
    <t>Toókos Emese</t>
  </si>
  <si>
    <t>Forgó Ibolya</t>
  </si>
  <si>
    <t>Kovács György</t>
  </si>
  <si>
    <t>Matzon Jenő</t>
  </si>
  <si>
    <t>Toókos Bálint</t>
  </si>
  <si>
    <t>gyermek</t>
  </si>
  <si>
    <t>női</t>
  </si>
  <si>
    <t>férfi</t>
  </si>
  <si>
    <t xml:space="preserve"> - Jászszentlászlói Sportegyesület HA8KUX Rádióklubja, Kocsis Ferenc, Marton Sándor, Provics Ferenc</t>
  </si>
  <si>
    <t xml:space="preserve"> - Salgótarján HA6KNB Rádióklub, Molnár Csaba és családja</t>
  </si>
  <si>
    <t xml:space="preserve"> - Balassi-KSE Tájfutó Egyesület, Kovács Péter és családja</t>
  </si>
  <si>
    <t xml:space="preserve"> - Nyugat-Nógrádi Rádiósok Egyesülete, Molnár Zoltán HA6OI</t>
  </si>
  <si>
    <t xml:space="preserve"> - ELMŰ Rádió Klub, Füredi Péter</t>
  </si>
  <si>
    <t xml:space="preserve"> - Penomit Zrt.</t>
  </si>
  <si>
    <t xml:space="preserve"> - Csizek Róbert vadász</t>
  </si>
  <si>
    <t>Tolna</t>
  </si>
  <si>
    <t>Gyarmat</t>
  </si>
  <si>
    <t>Bács</t>
  </si>
  <si>
    <t>Heves</t>
  </si>
  <si>
    <t>MOM</t>
  </si>
  <si>
    <t>KUX1</t>
  </si>
  <si>
    <t>KUX2</t>
  </si>
  <si>
    <t>Starján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</si>
</sst>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"/>
    <numFmt numFmtId="167" formatCode="0.0000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64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6" fontId="1" fillId="0" borderId="24" xfId="0" applyNumberFormat="1" applyFont="1" applyFill="1" applyBorder="1" applyAlignment="1">
      <alignment horizontal="center" vertical="center"/>
    </xf>
    <xf numFmtId="46" fontId="1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64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46" fontId="0" fillId="0" borderId="36" xfId="0" applyNumberForma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46" fontId="0" fillId="0" borderId="16" xfId="0" applyNumberForma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43" xfId="0" applyNumberFormat="1" applyFont="1" applyFill="1" applyBorder="1" applyAlignment="1">
      <alignment/>
    </xf>
    <xf numFmtId="1" fontId="0" fillId="0" borderId="42" xfId="0" applyNumberFormat="1" applyFill="1" applyBorder="1" applyAlignment="1">
      <alignment/>
    </xf>
    <xf numFmtId="46" fontId="0" fillId="0" borderId="44" xfId="0" applyNumberForma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46" fontId="0" fillId="0" borderId="19" xfId="0" applyNumberFormat="1" applyFill="1" applyBorder="1" applyAlignment="1">
      <alignment/>
    </xf>
    <xf numFmtId="1" fontId="0" fillId="0" borderId="47" xfId="0" applyNumberFormat="1" applyFont="1" applyFill="1" applyBorder="1" applyAlignment="1">
      <alignment/>
    </xf>
    <xf numFmtId="0" fontId="0" fillId="0" borderId="46" xfId="0" applyFill="1" applyBorder="1" applyAlignment="1">
      <alignment horizontal="center"/>
    </xf>
    <xf numFmtId="46" fontId="0" fillId="0" borderId="23" xfId="0" applyNumberFormat="1" applyFill="1" applyBorder="1" applyAlignment="1">
      <alignment/>
    </xf>
    <xf numFmtId="1" fontId="0" fillId="0" borderId="48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164" fontId="0" fillId="0" borderId="41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21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164" fontId="0" fillId="0" borderId="50" xfId="0" applyNumberForma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6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164" fontId="0" fillId="0" borderId="51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0" fillId="0" borderId="57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1" sqref="N21"/>
    </sheetView>
  </sheetViews>
  <sheetFormatPr defaultColWidth="9.140625" defaultRowHeight="12.75"/>
  <cols>
    <col min="1" max="1" width="6.421875" style="53" bestFit="1" customWidth="1"/>
    <col min="2" max="2" width="20.8515625" style="37" bestFit="1" customWidth="1"/>
    <col min="3" max="3" width="9.421875" style="53" bestFit="1" customWidth="1"/>
    <col min="4" max="4" width="8.7109375" style="37" bestFit="1" customWidth="1"/>
    <col min="5" max="5" width="11.00390625" style="53" customWidth="1"/>
    <col min="6" max="6" width="3.8515625" style="37" bestFit="1" customWidth="1"/>
    <col min="7" max="7" width="4.8515625" style="37" bestFit="1" customWidth="1"/>
    <col min="8" max="8" width="6.421875" style="37" bestFit="1" customWidth="1"/>
    <col min="9" max="9" width="4.8515625" style="37" bestFit="1" customWidth="1"/>
    <col min="10" max="10" width="5.421875" style="37" bestFit="1" customWidth="1"/>
    <col min="11" max="11" width="4.7109375" style="37" bestFit="1" customWidth="1"/>
    <col min="12" max="12" width="6.57421875" style="37" bestFit="1" customWidth="1"/>
    <col min="13" max="13" width="6.8515625" style="37" bestFit="1" customWidth="1"/>
    <col min="14" max="15" width="5.57421875" style="54" bestFit="1" customWidth="1"/>
    <col min="16" max="16" width="4.7109375" style="54" bestFit="1" customWidth="1"/>
    <col min="17" max="17" width="6.57421875" style="54" bestFit="1" customWidth="1"/>
    <col min="18" max="18" width="6.8515625" style="54" bestFit="1" customWidth="1"/>
    <col min="19" max="19" width="5.57421875" style="54" bestFit="1" customWidth="1"/>
    <col min="20" max="20" width="5.421875" style="37" bestFit="1" customWidth="1"/>
    <col min="21" max="21" width="4.7109375" style="37" bestFit="1" customWidth="1"/>
    <col min="22" max="22" width="5.57421875" style="37" bestFit="1" customWidth="1"/>
    <col min="23" max="23" width="5.421875" style="37" bestFit="1" customWidth="1"/>
    <col min="24" max="24" width="4.7109375" style="37" bestFit="1" customWidth="1"/>
    <col min="25" max="25" width="6.140625" style="37" bestFit="1" customWidth="1"/>
    <col min="26" max="26" width="11.8515625" style="37" customWidth="1"/>
    <col min="27" max="27" width="7.28125" style="37" customWidth="1"/>
    <col min="28" max="28" width="11.140625" style="37" customWidth="1"/>
    <col min="29" max="16384" width="9.140625" style="37" customWidth="1"/>
  </cols>
  <sheetData>
    <row r="1" spans="1:28" ht="12.75" customHeight="1">
      <c r="A1" s="131" t="s">
        <v>24</v>
      </c>
      <c r="B1" s="131" t="s">
        <v>5</v>
      </c>
      <c r="C1" s="141" t="s">
        <v>30</v>
      </c>
      <c r="D1" s="134" t="s">
        <v>19</v>
      </c>
      <c r="E1" s="135"/>
      <c r="F1" s="144" t="s">
        <v>0</v>
      </c>
      <c r="G1" s="145"/>
      <c r="H1" s="152" t="s">
        <v>1</v>
      </c>
      <c r="I1" s="145"/>
      <c r="J1" s="156" t="s">
        <v>2</v>
      </c>
      <c r="K1" s="157"/>
      <c r="L1" s="157"/>
      <c r="M1" s="157"/>
      <c r="N1" s="157"/>
      <c r="O1" s="157"/>
      <c r="P1" s="157"/>
      <c r="Q1" s="157"/>
      <c r="R1" s="157"/>
      <c r="S1" s="158"/>
      <c r="T1" s="156" t="s">
        <v>3</v>
      </c>
      <c r="U1" s="157"/>
      <c r="V1" s="157"/>
      <c r="W1" s="157"/>
      <c r="X1" s="157"/>
      <c r="Y1" s="158"/>
      <c r="Z1" s="159" t="s">
        <v>4</v>
      </c>
      <c r="AA1" s="160"/>
      <c r="AB1" s="161"/>
    </row>
    <row r="2" spans="1:28" ht="12.75">
      <c r="A2" s="132"/>
      <c r="B2" s="132"/>
      <c r="C2" s="142"/>
      <c r="D2" s="124"/>
      <c r="E2" s="125"/>
      <c r="F2" s="146"/>
      <c r="G2" s="147"/>
      <c r="H2" s="153"/>
      <c r="I2" s="147"/>
      <c r="J2" s="166" t="s">
        <v>14</v>
      </c>
      <c r="K2" s="164"/>
      <c r="L2" s="164"/>
      <c r="M2" s="164"/>
      <c r="N2" s="165"/>
      <c r="O2" s="164" t="s">
        <v>15</v>
      </c>
      <c r="P2" s="164"/>
      <c r="Q2" s="164"/>
      <c r="R2" s="164"/>
      <c r="S2" s="165"/>
      <c r="T2" s="166" t="s">
        <v>14</v>
      </c>
      <c r="U2" s="164"/>
      <c r="V2" s="165"/>
      <c r="W2" s="164" t="s">
        <v>15</v>
      </c>
      <c r="X2" s="164"/>
      <c r="Y2" s="165"/>
      <c r="Z2" s="162" t="s">
        <v>17</v>
      </c>
      <c r="AA2" s="163"/>
      <c r="AB2" s="38">
        <v>0.047418981481481486</v>
      </c>
    </row>
    <row r="3" spans="1:28" ht="12.75">
      <c r="A3" s="132"/>
      <c r="B3" s="132"/>
      <c r="C3" s="142"/>
      <c r="D3" s="136" t="s">
        <v>20</v>
      </c>
      <c r="E3" s="139" t="s">
        <v>21</v>
      </c>
      <c r="F3" s="148" t="s">
        <v>7</v>
      </c>
      <c r="G3" s="150" t="s">
        <v>9</v>
      </c>
      <c r="H3" s="154" t="s">
        <v>8</v>
      </c>
      <c r="I3" s="150" t="s">
        <v>9</v>
      </c>
      <c r="J3" s="154" t="s">
        <v>10</v>
      </c>
      <c r="K3" s="148" t="s">
        <v>11</v>
      </c>
      <c r="L3" s="148" t="s">
        <v>12</v>
      </c>
      <c r="M3" s="148" t="s">
        <v>13</v>
      </c>
      <c r="N3" s="167" t="s">
        <v>9</v>
      </c>
      <c r="O3" s="148" t="s">
        <v>10</v>
      </c>
      <c r="P3" s="148" t="s">
        <v>11</v>
      </c>
      <c r="Q3" s="148" t="s">
        <v>12</v>
      </c>
      <c r="R3" s="148" t="s">
        <v>13</v>
      </c>
      <c r="S3" s="167" t="s">
        <v>9</v>
      </c>
      <c r="T3" s="154" t="s">
        <v>10</v>
      </c>
      <c r="U3" s="148" t="s">
        <v>11</v>
      </c>
      <c r="V3" s="150" t="s">
        <v>9</v>
      </c>
      <c r="W3" s="148" t="s">
        <v>10</v>
      </c>
      <c r="X3" s="148" t="s">
        <v>11</v>
      </c>
      <c r="Y3" s="150" t="s">
        <v>9</v>
      </c>
      <c r="Z3" s="162" t="s">
        <v>18</v>
      </c>
      <c r="AA3" s="163"/>
      <c r="AB3" s="39">
        <v>0.025925925925925925</v>
      </c>
    </row>
    <row r="4" spans="1:28" ht="12.75">
      <c r="A4" s="132"/>
      <c r="B4" s="132"/>
      <c r="C4" s="142"/>
      <c r="D4" s="137"/>
      <c r="E4" s="125"/>
      <c r="F4" s="148"/>
      <c r="G4" s="150"/>
      <c r="H4" s="154"/>
      <c r="I4" s="150"/>
      <c r="J4" s="154"/>
      <c r="K4" s="148"/>
      <c r="L4" s="148"/>
      <c r="M4" s="148"/>
      <c r="N4" s="167"/>
      <c r="O4" s="148"/>
      <c r="P4" s="148"/>
      <c r="Q4" s="148"/>
      <c r="R4" s="148"/>
      <c r="S4" s="167"/>
      <c r="T4" s="154"/>
      <c r="U4" s="148"/>
      <c r="V4" s="150"/>
      <c r="W4" s="148"/>
      <c r="X4" s="148"/>
      <c r="Y4" s="150"/>
      <c r="Z4" s="162" t="s">
        <v>29</v>
      </c>
      <c r="AA4" s="163"/>
      <c r="AB4" s="39">
        <v>0.02175925925925926</v>
      </c>
    </row>
    <row r="5" spans="1:28" s="5" customFormat="1" ht="13.5" thickBot="1">
      <c r="A5" s="133"/>
      <c r="B5" s="133"/>
      <c r="C5" s="143"/>
      <c r="D5" s="138"/>
      <c r="E5" s="140"/>
      <c r="F5" s="149"/>
      <c r="G5" s="151"/>
      <c r="H5" s="155"/>
      <c r="I5" s="151"/>
      <c r="J5" s="155"/>
      <c r="K5" s="149"/>
      <c r="L5" s="149"/>
      <c r="M5" s="149"/>
      <c r="N5" s="151"/>
      <c r="O5" s="149"/>
      <c r="P5" s="149"/>
      <c r="Q5" s="149"/>
      <c r="R5" s="149"/>
      <c r="S5" s="151"/>
      <c r="T5" s="155"/>
      <c r="U5" s="149"/>
      <c r="V5" s="151"/>
      <c r="W5" s="149"/>
      <c r="X5" s="149"/>
      <c r="Y5" s="151"/>
      <c r="Z5" s="41" t="s">
        <v>16</v>
      </c>
      <c r="AA5" s="40" t="s">
        <v>31</v>
      </c>
      <c r="AB5" s="42" t="s">
        <v>9</v>
      </c>
    </row>
    <row r="6" spans="1:28" s="5" customFormat="1" ht="12.75">
      <c r="A6" s="73">
        <v>1</v>
      </c>
      <c r="B6" s="114" t="s">
        <v>55</v>
      </c>
      <c r="C6" s="73" t="s">
        <v>68</v>
      </c>
      <c r="D6" s="126">
        <v>1</v>
      </c>
      <c r="E6" s="99">
        <f aca="true" t="shared" si="0" ref="E6:E15">+AB6+Y6+V6+S6+N6+I6+G6</f>
        <v>352.8333333333333</v>
      </c>
      <c r="F6" s="100">
        <v>37</v>
      </c>
      <c r="G6" s="101">
        <f aca="true" t="shared" si="1" ref="G6:G15">+F6</f>
        <v>37</v>
      </c>
      <c r="H6" s="102">
        <v>5</v>
      </c>
      <c r="I6" s="101">
        <f aca="true" t="shared" si="2" ref="I6:I15">+H6*5</f>
        <v>25</v>
      </c>
      <c r="J6" s="102">
        <v>37</v>
      </c>
      <c r="K6" s="100">
        <v>0</v>
      </c>
      <c r="L6" s="100">
        <v>0</v>
      </c>
      <c r="M6" s="103">
        <v>1</v>
      </c>
      <c r="N6" s="80">
        <f aca="true" t="shared" si="3" ref="N6:N15">+IF(J6="",0,IF(C6="Férfi",IF(K6&gt;5,0,(IF(J6&gt;130,130,J6)-K6*2)/130*100*M6),IF(K6&gt;5,0,(IF(J6&gt;120,120,J6)-K6*2)/120*100*M6)))</f>
        <v>30.833333333333336</v>
      </c>
      <c r="O6" s="104">
        <v>32</v>
      </c>
      <c r="P6" s="104">
        <v>0</v>
      </c>
      <c r="Q6" s="104">
        <v>0</v>
      </c>
      <c r="R6" s="103">
        <v>1</v>
      </c>
      <c r="S6" s="80">
        <f aca="true" t="shared" si="4" ref="S6:S15">+IF(O6="",0,IF(C6="Férfi",IF(P6&gt;5,0,(IF(O6&gt;90,90,O6)-P6*2)/90*100*R6),IF(P6&gt;5,0,(IF(O6&gt;80,80,O6)-P6*2)/80*100*R6)))</f>
        <v>40</v>
      </c>
      <c r="T6" s="102">
        <v>40</v>
      </c>
      <c r="U6" s="100">
        <v>0</v>
      </c>
      <c r="V6" s="80">
        <f aca="true" t="shared" si="5" ref="V6:V15">+IF(IF(T6="",0,IF(C6="Férfi",IF(U6&gt;5,0,IF(T6-70&lt;0,0,T6-70-U6*2)),IF(U6&gt;5,0,IF(T6-40&lt;0,0,T6-40-U6*2))))&lt;0,0,IF(T6="",0,IF(C6="Férfi",IF(U6&gt;5,0,IF(T6-70&lt;0,0,T6-70-U6*2)),IF(U6&gt;5,0,IF(T6-40&lt;0,0,T6-40-U6*2)))))</f>
        <v>0</v>
      </c>
      <c r="W6" s="100">
        <v>60</v>
      </c>
      <c r="X6" s="100">
        <v>0</v>
      </c>
      <c r="Y6" s="80">
        <f aca="true" t="shared" si="6" ref="Y6:Y12">+IF(W6="",0,IF(C6="Férfi",IF(X6&gt;5,0,IF(W6-130&lt;0,0,W6-130-X6*2)),IF(X6&gt;5,0,IF(W6-40&lt;0,0,W6-40-X6*2))))</f>
        <v>20</v>
      </c>
      <c r="Z6" s="82">
        <v>0.02175925925925926</v>
      </c>
      <c r="AA6" s="76">
        <v>7</v>
      </c>
      <c r="AB6" s="83">
        <f aca="true" t="shared" si="7" ref="AB6:AB13">IF(Z6="",0,IF(AA6&lt;7,0,200-ROUND(INT((Z6-AB$4)*86400+29)/60,0)*2))</f>
        <v>200</v>
      </c>
    </row>
    <row r="7" spans="1:28" s="5" customFormat="1" ht="12.75">
      <c r="A7" s="1">
        <v>2</v>
      </c>
      <c r="B7" s="108" t="s">
        <v>42</v>
      </c>
      <c r="C7" s="1" t="s">
        <v>68</v>
      </c>
      <c r="D7" s="127">
        <v>2</v>
      </c>
      <c r="E7" s="44">
        <f t="shared" si="0"/>
        <v>223</v>
      </c>
      <c r="F7" s="45">
        <v>46</v>
      </c>
      <c r="G7" s="18">
        <f t="shared" si="1"/>
        <v>46</v>
      </c>
      <c r="H7" s="46">
        <v>5</v>
      </c>
      <c r="I7" s="18">
        <f t="shared" si="2"/>
        <v>25</v>
      </c>
      <c r="J7" s="46">
        <v>49</v>
      </c>
      <c r="K7" s="45">
        <v>0</v>
      </c>
      <c r="L7" s="45">
        <v>2</v>
      </c>
      <c r="M7" s="3">
        <v>0.9</v>
      </c>
      <c r="N7" s="22">
        <f t="shared" si="3"/>
        <v>36.75</v>
      </c>
      <c r="O7" s="47">
        <v>42</v>
      </c>
      <c r="P7" s="47">
        <v>0</v>
      </c>
      <c r="Q7" s="47">
        <v>1</v>
      </c>
      <c r="R7" s="3">
        <v>0.9</v>
      </c>
      <c r="S7" s="22">
        <f t="shared" si="4"/>
        <v>47.25</v>
      </c>
      <c r="T7" s="46">
        <v>50</v>
      </c>
      <c r="U7" s="45">
        <v>3</v>
      </c>
      <c r="V7" s="22">
        <f t="shared" si="5"/>
        <v>4</v>
      </c>
      <c r="W7" s="45">
        <v>60</v>
      </c>
      <c r="X7" s="45">
        <v>0</v>
      </c>
      <c r="Y7" s="22">
        <f t="shared" si="6"/>
        <v>20</v>
      </c>
      <c r="Z7" s="90">
        <v>0.07537037037037037</v>
      </c>
      <c r="AA7" s="45">
        <v>7</v>
      </c>
      <c r="AB7" s="91">
        <f t="shared" si="7"/>
        <v>44</v>
      </c>
    </row>
    <row r="8" spans="1:28" s="7" customFormat="1" ht="12.75">
      <c r="A8" s="1">
        <v>3</v>
      </c>
      <c r="B8" s="109" t="s">
        <v>48</v>
      </c>
      <c r="C8" s="1" t="s">
        <v>68</v>
      </c>
      <c r="D8" s="127">
        <v>3</v>
      </c>
      <c r="E8" s="44">
        <f t="shared" si="0"/>
        <v>196</v>
      </c>
      <c r="F8" s="45"/>
      <c r="G8" s="18">
        <f t="shared" si="1"/>
        <v>0</v>
      </c>
      <c r="H8" s="46">
        <v>4</v>
      </c>
      <c r="I8" s="18">
        <f t="shared" si="2"/>
        <v>20</v>
      </c>
      <c r="J8" s="46"/>
      <c r="K8" s="45"/>
      <c r="L8" s="45"/>
      <c r="M8" s="3"/>
      <c r="N8" s="22">
        <f t="shared" si="3"/>
        <v>0</v>
      </c>
      <c r="O8" s="47"/>
      <c r="P8" s="47"/>
      <c r="Q8" s="47"/>
      <c r="R8" s="3"/>
      <c r="S8" s="22">
        <f t="shared" si="4"/>
        <v>0</v>
      </c>
      <c r="T8" s="46">
        <v>0</v>
      </c>
      <c r="U8" s="45">
        <v>0</v>
      </c>
      <c r="V8" s="22">
        <f t="shared" si="5"/>
        <v>0</v>
      </c>
      <c r="W8" s="45">
        <v>0</v>
      </c>
      <c r="X8" s="45">
        <v>0</v>
      </c>
      <c r="Y8" s="22">
        <f t="shared" si="6"/>
        <v>0</v>
      </c>
      <c r="Z8" s="90">
        <v>0.03002314814814815</v>
      </c>
      <c r="AA8" s="6">
        <v>7</v>
      </c>
      <c r="AB8" s="91">
        <f t="shared" si="7"/>
        <v>176</v>
      </c>
    </row>
    <row r="9" spans="1:28" s="7" customFormat="1" ht="12.75">
      <c r="A9" s="1">
        <v>4</v>
      </c>
      <c r="B9" s="109" t="s">
        <v>56</v>
      </c>
      <c r="C9" s="1" t="s">
        <v>68</v>
      </c>
      <c r="D9" s="127">
        <v>4</v>
      </c>
      <c r="E9" s="17">
        <f t="shared" si="0"/>
        <v>180.5</v>
      </c>
      <c r="F9" s="6">
        <v>20</v>
      </c>
      <c r="G9" s="18">
        <f t="shared" si="1"/>
        <v>20</v>
      </c>
      <c r="H9" s="19">
        <v>3</v>
      </c>
      <c r="I9" s="20">
        <f t="shared" si="2"/>
        <v>15</v>
      </c>
      <c r="J9" s="19">
        <v>0</v>
      </c>
      <c r="K9" s="6">
        <v>0</v>
      </c>
      <c r="L9" s="6">
        <v>0</v>
      </c>
      <c r="M9" s="21">
        <v>0</v>
      </c>
      <c r="N9" s="22">
        <f t="shared" si="3"/>
        <v>0</v>
      </c>
      <c r="O9" s="23">
        <v>30</v>
      </c>
      <c r="P9" s="23">
        <v>0</v>
      </c>
      <c r="Q9" s="23">
        <v>0</v>
      </c>
      <c r="R9" s="21">
        <v>1</v>
      </c>
      <c r="S9" s="22">
        <f t="shared" si="4"/>
        <v>37.5</v>
      </c>
      <c r="T9" s="19">
        <v>0</v>
      </c>
      <c r="U9" s="6">
        <v>0</v>
      </c>
      <c r="V9" s="22">
        <f t="shared" si="5"/>
        <v>0</v>
      </c>
      <c r="W9" s="6">
        <v>60</v>
      </c>
      <c r="X9" s="6">
        <v>1</v>
      </c>
      <c r="Y9" s="22">
        <f t="shared" si="6"/>
        <v>18</v>
      </c>
      <c r="Z9" s="90">
        <v>0.05991898148148148</v>
      </c>
      <c r="AA9" s="6">
        <v>7</v>
      </c>
      <c r="AB9" s="91">
        <f t="shared" si="7"/>
        <v>90</v>
      </c>
    </row>
    <row r="10" spans="1:28" s="5" customFormat="1" ht="12.75">
      <c r="A10" s="1">
        <v>5</v>
      </c>
      <c r="B10" s="109" t="s">
        <v>50</v>
      </c>
      <c r="C10" s="1" t="s">
        <v>68</v>
      </c>
      <c r="D10" s="127">
        <v>5</v>
      </c>
      <c r="E10" s="17">
        <f t="shared" si="0"/>
        <v>170.5</v>
      </c>
      <c r="F10" s="6">
        <v>23</v>
      </c>
      <c r="G10" s="18">
        <f t="shared" si="1"/>
        <v>23</v>
      </c>
      <c r="H10" s="19">
        <v>5</v>
      </c>
      <c r="I10" s="20">
        <f t="shared" si="2"/>
        <v>25</v>
      </c>
      <c r="J10" s="19">
        <v>0</v>
      </c>
      <c r="K10" s="6">
        <v>0</v>
      </c>
      <c r="L10" s="6">
        <v>0</v>
      </c>
      <c r="M10" s="21">
        <v>0</v>
      </c>
      <c r="N10" s="22">
        <f t="shared" si="3"/>
        <v>0</v>
      </c>
      <c r="O10" s="23">
        <v>18</v>
      </c>
      <c r="P10" s="23">
        <v>0</v>
      </c>
      <c r="Q10" s="23">
        <v>0</v>
      </c>
      <c r="R10" s="21">
        <v>1</v>
      </c>
      <c r="S10" s="22">
        <f t="shared" si="4"/>
        <v>22.5</v>
      </c>
      <c r="T10" s="19">
        <v>0</v>
      </c>
      <c r="U10" s="6">
        <v>0</v>
      </c>
      <c r="V10" s="22">
        <f t="shared" si="5"/>
        <v>0</v>
      </c>
      <c r="W10" s="6">
        <v>0</v>
      </c>
      <c r="X10" s="6">
        <v>0</v>
      </c>
      <c r="Y10" s="22">
        <f t="shared" si="6"/>
        <v>0</v>
      </c>
      <c r="Z10" s="90">
        <v>0.05587962962962963</v>
      </c>
      <c r="AA10" s="6">
        <v>7</v>
      </c>
      <c r="AB10" s="91">
        <f t="shared" si="7"/>
        <v>100</v>
      </c>
    </row>
    <row r="11" spans="1:28" s="7" customFormat="1" ht="12.75">
      <c r="A11" s="1">
        <v>6</v>
      </c>
      <c r="B11" s="109" t="s">
        <v>49</v>
      </c>
      <c r="C11" s="1" t="s">
        <v>68</v>
      </c>
      <c r="D11" s="127">
        <v>6</v>
      </c>
      <c r="E11" s="44">
        <f t="shared" si="0"/>
        <v>141.75</v>
      </c>
      <c r="F11" s="45">
        <v>18</v>
      </c>
      <c r="G11" s="18">
        <f t="shared" si="1"/>
        <v>18</v>
      </c>
      <c r="H11" s="46">
        <v>2</v>
      </c>
      <c r="I11" s="18">
        <f t="shared" si="2"/>
        <v>10</v>
      </c>
      <c r="J11" s="46">
        <v>0</v>
      </c>
      <c r="K11" s="45">
        <v>0</v>
      </c>
      <c r="L11" s="45">
        <v>0</v>
      </c>
      <c r="M11" s="3">
        <v>0</v>
      </c>
      <c r="N11" s="22">
        <f t="shared" si="3"/>
        <v>0</v>
      </c>
      <c r="O11" s="47">
        <v>19</v>
      </c>
      <c r="P11" s="47">
        <v>0</v>
      </c>
      <c r="Q11" s="47">
        <v>0</v>
      </c>
      <c r="R11" s="3">
        <v>1</v>
      </c>
      <c r="S11" s="22">
        <f t="shared" si="4"/>
        <v>23.75</v>
      </c>
      <c r="T11" s="46">
        <v>0</v>
      </c>
      <c r="U11" s="45">
        <v>0</v>
      </c>
      <c r="V11" s="22">
        <f t="shared" si="5"/>
        <v>0</v>
      </c>
      <c r="W11" s="45">
        <v>0</v>
      </c>
      <c r="X11" s="45">
        <v>0</v>
      </c>
      <c r="Y11" s="22">
        <f t="shared" si="6"/>
        <v>0</v>
      </c>
      <c r="Z11" s="90">
        <v>0.05935185185185185</v>
      </c>
      <c r="AA11" s="6">
        <v>7</v>
      </c>
      <c r="AB11" s="91">
        <f t="shared" si="7"/>
        <v>90</v>
      </c>
    </row>
    <row r="12" spans="1:28" s="5" customFormat="1" ht="12.75">
      <c r="A12" s="1">
        <v>7</v>
      </c>
      <c r="B12" s="109" t="s">
        <v>61</v>
      </c>
      <c r="C12" s="1" t="s">
        <v>68</v>
      </c>
      <c r="D12" s="127">
        <v>7</v>
      </c>
      <c r="E12" s="17">
        <f t="shared" si="0"/>
        <v>40</v>
      </c>
      <c r="F12" s="6"/>
      <c r="G12" s="18">
        <f t="shared" si="1"/>
        <v>0</v>
      </c>
      <c r="H12" s="19">
        <v>8</v>
      </c>
      <c r="I12" s="20">
        <f t="shared" si="2"/>
        <v>40</v>
      </c>
      <c r="J12" s="19"/>
      <c r="K12" s="6"/>
      <c r="L12" s="6"/>
      <c r="M12" s="21"/>
      <c r="N12" s="22">
        <f t="shared" si="3"/>
        <v>0</v>
      </c>
      <c r="O12" s="23"/>
      <c r="P12" s="23"/>
      <c r="Q12" s="23"/>
      <c r="R12" s="21"/>
      <c r="S12" s="22">
        <f t="shared" si="4"/>
        <v>0</v>
      </c>
      <c r="T12" s="19">
        <v>0</v>
      </c>
      <c r="U12" s="6">
        <v>0</v>
      </c>
      <c r="V12" s="22">
        <f t="shared" si="5"/>
        <v>0</v>
      </c>
      <c r="W12" s="6">
        <v>0</v>
      </c>
      <c r="X12" s="6">
        <v>0</v>
      </c>
      <c r="Y12" s="22">
        <f t="shared" si="6"/>
        <v>0</v>
      </c>
      <c r="Z12" s="90"/>
      <c r="AA12" s="6"/>
      <c r="AB12" s="91">
        <f t="shared" si="7"/>
        <v>0</v>
      </c>
    </row>
    <row r="13" spans="1:28" s="7" customFormat="1" ht="12.75">
      <c r="A13" s="1">
        <v>8</v>
      </c>
      <c r="B13" s="128" t="s">
        <v>62</v>
      </c>
      <c r="C13" s="1" t="s">
        <v>68</v>
      </c>
      <c r="D13" s="127">
        <v>8</v>
      </c>
      <c r="E13" s="17">
        <f t="shared" si="0"/>
        <v>35</v>
      </c>
      <c r="F13" s="6"/>
      <c r="G13" s="18">
        <f t="shared" si="1"/>
        <v>0</v>
      </c>
      <c r="H13" s="19">
        <v>7</v>
      </c>
      <c r="I13" s="20">
        <f t="shared" si="2"/>
        <v>35</v>
      </c>
      <c r="J13" s="19"/>
      <c r="K13" s="6"/>
      <c r="L13" s="6"/>
      <c r="M13" s="21"/>
      <c r="N13" s="22">
        <f t="shared" si="3"/>
        <v>0</v>
      </c>
      <c r="O13" s="23"/>
      <c r="P13" s="23"/>
      <c r="Q13" s="23"/>
      <c r="R13" s="21"/>
      <c r="S13" s="22">
        <f t="shared" si="4"/>
        <v>0</v>
      </c>
      <c r="T13" s="19">
        <v>0</v>
      </c>
      <c r="U13" s="6">
        <v>0</v>
      </c>
      <c r="V13" s="22">
        <f t="shared" si="5"/>
        <v>0</v>
      </c>
      <c r="W13" s="6">
        <v>0</v>
      </c>
      <c r="X13" s="6">
        <v>0</v>
      </c>
      <c r="Y13" s="22">
        <f>+IF(W13="",0,IF(C13="Férfi",IF(X13&gt;5,0,IF(W13-230&lt;0,0,W13-230-X13*2)),IF(X13&gt;5,0,IF(W13-40&lt;0,0,W13-40-X13*2))))</f>
        <v>0</v>
      </c>
      <c r="Z13" s="90"/>
      <c r="AA13" s="6"/>
      <c r="AB13" s="91">
        <f t="shared" si="7"/>
        <v>0</v>
      </c>
    </row>
    <row r="14" spans="1:28" s="7" customFormat="1" ht="12.75">
      <c r="A14" s="1">
        <v>9</v>
      </c>
      <c r="B14" s="109" t="s">
        <v>67</v>
      </c>
      <c r="C14" s="1" t="s">
        <v>68</v>
      </c>
      <c r="D14" s="127">
        <v>9</v>
      </c>
      <c r="E14" s="44">
        <f t="shared" si="0"/>
        <v>20</v>
      </c>
      <c r="F14" s="45"/>
      <c r="G14" s="18">
        <f t="shared" si="1"/>
        <v>0</v>
      </c>
      <c r="H14" s="46">
        <v>4</v>
      </c>
      <c r="I14" s="18">
        <f t="shared" si="2"/>
        <v>20</v>
      </c>
      <c r="J14" s="46"/>
      <c r="K14" s="45"/>
      <c r="L14" s="45"/>
      <c r="M14" s="3"/>
      <c r="N14" s="22">
        <f t="shared" si="3"/>
        <v>0</v>
      </c>
      <c r="O14" s="47"/>
      <c r="P14" s="47"/>
      <c r="Q14" s="47"/>
      <c r="R14" s="3"/>
      <c r="S14" s="22">
        <f t="shared" si="4"/>
        <v>0</v>
      </c>
      <c r="T14" s="46">
        <v>0</v>
      </c>
      <c r="U14" s="45">
        <v>0</v>
      </c>
      <c r="V14" s="22">
        <f t="shared" si="5"/>
        <v>0</v>
      </c>
      <c r="W14" s="45">
        <v>0</v>
      </c>
      <c r="X14" s="45">
        <v>0</v>
      </c>
      <c r="Y14" s="22">
        <f>+IF(W14="",0,IF(C14="Férfi",IF(X14&gt;5,0,IF(W14-130&lt;0,0,W14-130-X14*2)),IF(X14&gt;5,0,IF(W14-40&lt;0,0,W14-40-X14*2))))</f>
        <v>0</v>
      </c>
      <c r="Z14" s="90">
        <v>0.14092592592592593</v>
      </c>
      <c r="AA14" s="6">
        <v>7</v>
      </c>
      <c r="AB14" s="91">
        <v>0</v>
      </c>
    </row>
    <row r="15" spans="1:28" s="5" customFormat="1" ht="13.5" thickBot="1">
      <c r="A15" s="2">
        <v>10</v>
      </c>
      <c r="B15" s="129" t="s">
        <v>47</v>
      </c>
      <c r="C15" s="2" t="s">
        <v>68</v>
      </c>
      <c r="D15" s="130">
        <v>10</v>
      </c>
      <c r="E15" s="10">
        <f t="shared" si="0"/>
        <v>20</v>
      </c>
      <c r="F15" s="11"/>
      <c r="G15" s="32">
        <f t="shared" si="1"/>
        <v>0</v>
      </c>
      <c r="H15" s="13">
        <v>4</v>
      </c>
      <c r="I15" s="12">
        <f t="shared" si="2"/>
        <v>20</v>
      </c>
      <c r="J15" s="13"/>
      <c r="K15" s="11"/>
      <c r="L15" s="11"/>
      <c r="M15" s="14"/>
      <c r="N15" s="15">
        <f t="shared" si="3"/>
        <v>0</v>
      </c>
      <c r="O15" s="16"/>
      <c r="P15" s="16"/>
      <c r="Q15" s="16"/>
      <c r="R15" s="14"/>
      <c r="S15" s="15">
        <f t="shared" si="4"/>
        <v>0</v>
      </c>
      <c r="T15" s="13">
        <v>0</v>
      </c>
      <c r="U15" s="11">
        <v>0</v>
      </c>
      <c r="V15" s="15">
        <f t="shared" si="5"/>
        <v>0</v>
      </c>
      <c r="W15" s="33">
        <v>0</v>
      </c>
      <c r="X15" s="33">
        <v>0</v>
      </c>
      <c r="Y15" s="15">
        <f>+IF(W15="",0,IF(C15="Férfi",IF(X15&gt;5,0,IF(W15-130&lt;0,0,W15-130-X15*2)),IF(X15&gt;5,0,IF(W15-40&lt;0,0,W15-40-X15*2))))</f>
        <v>0</v>
      </c>
      <c r="Z15" s="70">
        <v>0.045509259259259256</v>
      </c>
      <c r="AA15" s="11">
        <v>3</v>
      </c>
      <c r="AB15" s="71">
        <f>IF(Z15="",0,IF(AA15&lt;7,0,200-ROUND(INT((Z15-AB$4)*86400+29)/60,0)*2))</f>
        <v>0</v>
      </c>
    </row>
    <row r="16" spans="1:28" s="5" customFormat="1" ht="13.5" thickBot="1">
      <c r="A16" s="59"/>
      <c r="B16" s="60"/>
      <c r="C16" s="59"/>
      <c r="D16" s="61"/>
      <c r="E16" s="62"/>
      <c r="F16" s="60"/>
      <c r="G16" s="63"/>
      <c r="H16" s="64"/>
      <c r="I16" s="63"/>
      <c r="J16" s="64"/>
      <c r="K16" s="60"/>
      <c r="L16" s="60"/>
      <c r="M16" s="65"/>
      <c r="N16" s="66"/>
      <c r="O16" s="67"/>
      <c r="P16" s="67"/>
      <c r="Q16" s="67"/>
      <c r="R16" s="65"/>
      <c r="S16" s="66"/>
      <c r="T16" s="64"/>
      <c r="U16" s="60"/>
      <c r="V16" s="120"/>
      <c r="W16" s="60"/>
      <c r="X16" s="60"/>
      <c r="Y16" s="120"/>
      <c r="Z16" s="68"/>
      <c r="AA16" s="60"/>
      <c r="AB16" s="69"/>
    </row>
    <row r="17" spans="1:28" s="5" customFormat="1" ht="12.75">
      <c r="A17" s="73">
        <v>1</v>
      </c>
      <c r="B17" s="76" t="s">
        <v>44</v>
      </c>
      <c r="C17" s="73" t="s">
        <v>69</v>
      </c>
      <c r="D17" s="96">
        <v>1</v>
      </c>
      <c r="E17" s="99">
        <f>+AB17+Y17+V17+S17+N17+I17+G17</f>
        <v>649</v>
      </c>
      <c r="F17" s="100">
        <v>44</v>
      </c>
      <c r="G17" s="101">
        <f>+F17</f>
        <v>44</v>
      </c>
      <c r="H17" s="102">
        <v>4</v>
      </c>
      <c r="I17" s="101">
        <f>+H17*5</f>
        <v>20</v>
      </c>
      <c r="J17" s="102">
        <v>102</v>
      </c>
      <c r="K17" s="100">
        <v>0</v>
      </c>
      <c r="L17" s="100">
        <v>0</v>
      </c>
      <c r="M17" s="103">
        <v>1</v>
      </c>
      <c r="N17" s="80">
        <f>+IF(J17="",0,IF(C17="Férfi",IF(K17&gt;5,0,(IF(J17&gt;130,130,J17)-K17*2)/130*100*M17),IF(K17&gt;5,0,(IF(J17&gt;120,120,J17)-K17*2)/120*100*M17)))</f>
        <v>85</v>
      </c>
      <c r="O17" s="104">
        <v>80</v>
      </c>
      <c r="P17" s="104">
        <v>0</v>
      </c>
      <c r="Q17" s="104">
        <v>0</v>
      </c>
      <c r="R17" s="103">
        <v>1</v>
      </c>
      <c r="S17" s="80">
        <f>+IF(O17="",0,IF(C17="Férfi",IF(P17&gt;5,0,(IF(O17&gt;90,90,O17)-P17*2)/90*100*R17),IF(P17&gt;5,0,(IF(O17&gt;80,80,O17)-P17*2)/80*100*R17)))</f>
        <v>100</v>
      </c>
      <c r="T17" s="102">
        <v>150</v>
      </c>
      <c r="U17" s="100">
        <v>0</v>
      </c>
      <c r="V17" s="80">
        <f>+IF(IF(T17="",0,IF(C17="Férfi",IF(U17&gt;5,0,IF(T17-70&lt;0,0,T17-70-U17*2)),IF(U17&gt;5,0,IF(T17-50&lt;0,0,T17-50-U17*2))))&lt;0,0,IF(T17="",0,IF(C17="Férfi",IF(U17&gt;5,0,IF(T17-70&lt;0,0,T17-70-U17*2)),IF(U17&gt;5,0,IF(T17-50&lt;0,0,T17-50-U17*2)))))</f>
        <v>100</v>
      </c>
      <c r="W17" s="100">
        <v>200</v>
      </c>
      <c r="X17" s="100">
        <v>0</v>
      </c>
      <c r="Y17" s="80">
        <f>+IF(W17="",0,IF(C17="Férfi",IF(X17&gt;5,0,IF(W17-130&lt;0,0,W17-130-X17*2)),IF(X17&gt;5,0,IF(W17-100&lt;0,0,W17-100-X17*2))))</f>
        <v>100</v>
      </c>
      <c r="Z17" s="82">
        <v>0.025925925925925925</v>
      </c>
      <c r="AA17" s="76">
        <v>7</v>
      </c>
      <c r="AB17" s="83">
        <f>IF(Z17="",0,IF(IF(C17="Férfi",IF(AA17&lt;12,0,200-ROUND(INT((Z17-AB$2)*86400+29)/60,0)*2),IF(AA17&lt;7,0,200-ROUND(INT((Z17-AB$3)*86400+29)/60,0)*2))&lt;0,0,IF(C17="Férfi",IF(AA17&lt;12,0,200-ROUND(INT((Z17-AB$2)*86400+29)/60,0)*2),IF(AA17&lt;7,0,200-ROUND(INT((Z17-AB$3)*86400+29)/60,0)*2))))</f>
        <v>200</v>
      </c>
    </row>
    <row r="18" spans="1:28" s="6" customFormat="1" ht="12.75">
      <c r="A18" s="48">
        <v>2</v>
      </c>
      <c r="B18" s="6" t="s">
        <v>60</v>
      </c>
      <c r="C18" s="1" t="s">
        <v>69</v>
      </c>
      <c r="D18" s="43">
        <v>2</v>
      </c>
      <c r="E18" s="44">
        <f>+AB18+Y18+V18+S18+N18+I18+G18</f>
        <v>513.1666666666666</v>
      </c>
      <c r="F18" s="45">
        <v>47</v>
      </c>
      <c r="G18" s="18">
        <f>+F18</f>
        <v>47</v>
      </c>
      <c r="H18" s="46">
        <v>8</v>
      </c>
      <c r="I18" s="18">
        <f>+H18*5</f>
        <v>40</v>
      </c>
      <c r="J18" s="46">
        <v>95</v>
      </c>
      <c r="K18" s="45">
        <v>0</v>
      </c>
      <c r="L18" s="45">
        <v>0</v>
      </c>
      <c r="M18" s="3">
        <v>1</v>
      </c>
      <c r="N18" s="22">
        <f>+IF(J18="",0,IF(C18="Férfi",IF(K18&gt;5,0,(IF(J18&gt;130,130,J18)-K18*2)/130*100*M18),IF(K18&gt;5,0,(IF(J18&gt;120,120,J18)-K18*2)/120*100*M18)))</f>
        <v>79.16666666666666</v>
      </c>
      <c r="O18" s="47">
        <v>68</v>
      </c>
      <c r="P18" s="47">
        <v>0</v>
      </c>
      <c r="Q18" s="47">
        <v>0</v>
      </c>
      <c r="R18" s="3">
        <v>1</v>
      </c>
      <c r="S18" s="22">
        <f>+IF(O18="",0,IF(C18="Férfi",IF(P18&gt;5,0,(IF(O18&gt;90,90,O18)-P18*2)/90*100*R18),IF(P18&gt;5,0,(IF(O18&gt;80,80,O18)-P18*2)/80*100*R18)))</f>
        <v>85</v>
      </c>
      <c r="T18" s="46">
        <v>140</v>
      </c>
      <c r="U18" s="45">
        <v>0</v>
      </c>
      <c r="V18" s="22">
        <f>+IF(IF(T18="",0,IF(C18="Férfi",IF(U18&gt;5,0,IF(T18-70&lt;0,0,T18-70-U18*2)),IF(U18&gt;5,0,IF(T18-50&lt;0,0,T18-50-U18*2))))&lt;0,0,IF(T18="",0,IF(C18="Férfi",IF(U18&gt;5,0,IF(T18-70&lt;0,0,T18-70-U18*2)),IF(U18&gt;5,0,IF(T18-50&lt;0,0,T18-50-U18*2)))))</f>
        <v>90</v>
      </c>
      <c r="W18" s="45">
        <v>180</v>
      </c>
      <c r="X18" s="45">
        <v>0</v>
      </c>
      <c r="Y18" s="22">
        <f>+IF(W18="",0,IF(C18="Férfi",IF(X18&gt;5,0,IF(W18-130&lt;0,0,W18-130-X18*2)),IF(X18&gt;5,0,IF(W18-100&lt;0,0,W18-100-X18*2))))</f>
        <v>80</v>
      </c>
      <c r="Z18" s="90">
        <v>0.06277777777777778</v>
      </c>
      <c r="AA18" s="6">
        <v>7</v>
      </c>
      <c r="AB18" s="91">
        <f>IF(Z18="",0,IF(IF(C18="Férfi",IF(AA18&lt;12,0,200-ROUND(INT((Z18-AB$2)*86400+29)/60,0)*2),IF(AA18&lt;7,0,200-ROUND(INT((Z18-AB$3)*86400+29)/60,0)*2))&lt;0,0,IF(C18="Férfi",IF(AA18&lt;12,0,200-ROUND(INT((Z18-AB$2)*86400+29)/60,0)*2),IF(AA18&lt;7,0,200-ROUND(INT((Z18-AB$3)*86400+29)/60,0)*2))))</f>
        <v>92</v>
      </c>
    </row>
    <row r="19" spans="1:28" s="6" customFormat="1" ht="12.75">
      <c r="A19" s="48">
        <v>3</v>
      </c>
      <c r="B19" s="6" t="s">
        <v>64</v>
      </c>
      <c r="C19" s="1" t="s">
        <v>69</v>
      </c>
      <c r="D19" s="43">
        <v>3</v>
      </c>
      <c r="E19" s="44">
        <f>+AB19+Y19+V19+S19+N19+I19+G19</f>
        <v>441.25</v>
      </c>
      <c r="F19" s="45">
        <v>29</v>
      </c>
      <c r="G19" s="18">
        <f>+F19</f>
        <v>29</v>
      </c>
      <c r="H19" s="46">
        <v>9</v>
      </c>
      <c r="I19" s="18">
        <f>+H19*5</f>
        <v>45</v>
      </c>
      <c r="J19" s="46">
        <v>84</v>
      </c>
      <c r="K19" s="45">
        <v>0</v>
      </c>
      <c r="L19" s="45">
        <v>0</v>
      </c>
      <c r="M19" s="3">
        <v>1</v>
      </c>
      <c r="N19" s="22">
        <f>+IF(J19="",0,IF(C19="Férfi",IF(K19&gt;5,0,(IF(J19&gt;130,130,J19)-K19*2)/130*100*M19),IF(K19&gt;5,0,(IF(J19&gt;120,120,J19)-K19*2)/120*100*M19)))</f>
        <v>70</v>
      </c>
      <c r="O19" s="47">
        <v>73</v>
      </c>
      <c r="P19" s="47">
        <v>0</v>
      </c>
      <c r="Q19" s="47">
        <v>0</v>
      </c>
      <c r="R19" s="3">
        <v>1</v>
      </c>
      <c r="S19" s="22">
        <f>+IF(O19="",0,IF(C19="Férfi",IF(P19&gt;5,0,(IF(O19&gt;90,90,O19)-P19*2)/90*100*R19),IF(P19&gt;5,0,(IF(O19&gt;80,80,O19)-P19*2)/80*100*R19)))</f>
        <v>91.25</v>
      </c>
      <c r="T19" s="46">
        <v>90</v>
      </c>
      <c r="U19" s="45">
        <v>0</v>
      </c>
      <c r="V19" s="22">
        <f>+IF(IF(T19="",0,IF(C19="Férfi",IF(U19&gt;5,0,IF(T19-70&lt;0,0,T19-70-U19*2)),IF(U19&gt;5,0,IF(T19-50&lt;0,0,T19-50-U19*2))))&lt;0,0,IF(T19="",0,IF(C19="Férfi",IF(U19&gt;5,0,IF(T19-70&lt;0,0,T19-70-U19*2)),IF(U19&gt;5,0,IF(T19-50&lt;0,0,T19-50-U19*2)))))</f>
        <v>40</v>
      </c>
      <c r="W19" s="45">
        <v>120</v>
      </c>
      <c r="X19" s="45">
        <v>4</v>
      </c>
      <c r="Y19" s="22">
        <f>+IF(W19="",0,IF(C19="Férfi",IF(X19&gt;5,0,IF(W19-130&lt;0,0,W19-130-X19*2)),IF(X19&gt;5,0,IF(W19-100&lt;0,0,W19-100-X19*2))))</f>
        <v>12</v>
      </c>
      <c r="Z19" s="90">
        <v>0.04143518518518518</v>
      </c>
      <c r="AA19" s="6">
        <v>7</v>
      </c>
      <c r="AB19" s="91">
        <f>IF(Z19="",0,IF(IF(C19="Férfi",IF(AA19&lt;12,0,200-ROUND(INT((Z19-AB$2)*86400+29)/60,0)*2),IF(AA19&lt;7,0,200-ROUND(INT((Z19-AB$3)*86400+29)/60,0)*2))&lt;0,0,IF(C19="Férfi",IF(AA19&lt;12,0,200-ROUND(INT((Z19-AB$2)*86400+29)/60,0)*2),IF(AA19&lt;7,0,200-ROUND(INT((Z19-AB$3)*86400+29)/60,0)*2))))</f>
        <v>154</v>
      </c>
    </row>
    <row r="20" spans="1:28" s="6" customFormat="1" ht="12.75">
      <c r="A20" s="48">
        <v>4</v>
      </c>
      <c r="B20" s="6" t="s">
        <v>45</v>
      </c>
      <c r="C20" s="1" t="s">
        <v>69</v>
      </c>
      <c r="D20" s="43">
        <v>4</v>
      </c>
      <c r="E20" s="44">
        <f>+AB20+Y20+V20+S20+N20+I20+G20</f>
        <v>60</v>
      </c>
      <c r="F20" s="45">
        <v>40</v>
      </c>
      <c r="G20" s="18">
        <f>+F20</f>
        <v>40</v>
      </c>
      <c r="H20" s="46">
        <v>4</v>
      </c>
      <c r="I20" s="18">
        <f>+H20*5</f>
        <v>20</v>
      </c>
      <c r="J20" s="46"/>
      <c r="K20" s="45"/>
      <c r="L20" s="45"/>
      <c r="M20" s="3"/>
      <c r="N20" s="22">
        <f>+IF(J20="",0,IF(C20="Férfi",IF(K20&gt;5,0,(IF(J20&gt;130,130,J20)-K20*2)/130*100*M20),IF(K20&gt;5,0,(IF(J20&gt;120,120,J20)-K20*2)/120*100*M20)))</f>
        <v>0</v>
      </c>
      <c r="O20" s="47"/>
      <c r="P20" s="47"/>
      <c r="Q20" s="47"/>
      <c r="R20" s="3"/>
      <c r="S20" s="22">
        <f>+IF(O20="",0,IF(C20="Férfi",IF(P20&gt;5,0,(IF(O20&gt;90,90,O20)-P20*2)/90*100*R20),IF(P20&gt;5,0,(IF(O20&gt;80,80,O20)-P20*2)/80*100*R20)))</f>
        <v>0</v>
      </c>
      <c r="T20" s="46">
        <v>0</v>
      </c>
      <c r="U20" s="45">
        <v>0</v>
      </c>
      <c r="V20" s="22">
        <f>+IF(IF(T20="",0,IF(C20="Férfi",IF(U20&gt;5,0,IF(T20-70&lt;0,0,T20-70-U20*2)),IF(U20&gt;5,0,IF(T20-50&lt;0,0,T20-50-U20*2))))&lt;0,0,IF(T20="",0,IF(C20="Férfi",IF(U20&gt;5,0,IF(T20-70&lt;0,0,T20-70-U20*2)),IF(U20&gt;5,0,IF(T20-50&lt;0,0,T20-50-U20*2)))))</f>
        <v>0</v>
      </c>
      <c r="W20" s="45">
        <v>0</v>
      </c>
      <c r="X20" s="45">
        <v>0</v>
      </c>
      <c r="Y20" s="22">
        <f>+IF(W20="",0,IF(C20="Férfi",IF(X20&gt;5,0,IF(W20-130&lt;0,0,W20-130-X20*2)),IF(X20&gt;5,0,IF(W20-100&lt;0,0,W20-100-X20*2))))</f>
        <v>0</v>
      </c>
      <c r="Z20" s="90">
        <v>0.03869212962962963</v>
      </c>
      <c r="AA20" s="6">
        <v>1</v>
      </c>
      <c r="AB20" s="91">
        <f>IF(Z20="",0,IF(IF(C20="Férfi",IF(AA20&lt;12,0,200-ROUND(INT((Z20-AB$2)*86400+29)/60,0)*2),IF(AA20&lt;7,0,200-ROUND(INT((Z20-AB$3)*86400+29)/60,0)*2))&lt;0,0,IF(C20="Férfi",IF(AA20&lt;12,0,200-ROUND(INT((Z20-AB$2)*86400+29)/60,0)*2),IF(AA20&lt;7,0,200-ROUND(INT((Z20-AB$3)*86400+29)/60,0)*2))))</f>
        <v>0</v>
      </c>
    </row>
    <row r="21" spans="1:28" s="5" customFormat="1" ht="13.5" thickBot="1">
      <c r="A21" s="9">
        <v>5</v>
      </c>
      <c r="B21" s="11" t="s">
        <v>63</v>
      </c>
      <c r="C21" s="2" t="s">
        <v>69</v>
      </c>
      <c r="D21" s="50">
        <v>5</v>
      </c>
      <c r="E21" s="51">
        <f>+AB21+Y21+V21+S21+N21+I21+G21</f>
        <v>35</v>
      </c>
      <c r="F21" s="33"/>
      <c r="G21" s="32">
        <f>+F21</f>
        <v>0</v>
      </c>
      <c r="H21" s="34">
        <v>7</v>
      </c>
      <c r="I21" s="32">
        <f>+H21*5</f>
        <v>35</v>
      </c>
      <c r="J21" s="34"/>
      <c r="K21" s="33"/>
      <c r="L21" s="33"/>
      <c r="M21" s="35"/>
      <c r="N21" s="15">
        <f>+IF(J21="",0,IF(C21="Férfi",IF(K21&gt;5,0,(IF(J21&gt;130,130,J21)-K21*2)/130*100*M21),IF(K21&gt;5,0,(IF(J21&gt;120,120,J21)-K21*2)/120*100*M21)))</f>
        <v>0</v>
      </c>
      <c r="O21" s="36"/>
      <c r="P21" s="36"/>
      <c r="Q21" s="36"/>
      <c r="R21" s="35"/>
      <c r="S21" s="15">
        <f>+IF(O21="",0,IF(C21="Férfi",IF(P21&gt;5,0,(IF(O21&gt;90,90,O21)-P21*2)/90*100*R21),IF(P21&gt;5,0,(IF(O21&gt;80,80,O21)-P21*2)/80*100*R21)))</f>
        <v>0</v>
      </c>
      <c r="T21" s="34">
        <v>0</v>
      </c>
      <c r="U21" s="33">
        <v>0</v>
      </c>
      <c r="V21" s="15">
        <f>+IF(IF(T21="",0,IF(C21="Férfi",IF(U21&gt;5,0,IF(T21-70&lt;0,0,T21-70-U21*2)),IF(U21&gt;5,0,IF(T21-50&lt;0,0,T21-50-U21*2))))&lt;0,0,IF(T21="",0,IF(C21="Férfi",IF(U21&gt;5,0,IF(T21-70&lt;0,0,T21-70-U21*2)),IF(U21&gt;5,0,IF(T21-50&lt;0,0,T21-50-U21*2)))))</f>
        <v>0</v>
      </c>
      <c r="W21" s="33"/>
      <c r="X21" s="33"/>
      <c r="Y21" s="15">
        <f>+IF(W21="",0,IF(C21="Férfi",IF(X21&gt;5,0,IF(W21-130&lt;0,0,W21-130-X21*2)),IF(X21&gt;5,0,IF(W21-100&lt;0,0,W21-100-X21*2))))</f>
        <v>0</v>
      </c>
      <c r="Z21" s="70"/>
      <c r="AA21" s="11"/>
      <c r="AB21" s="71">
        <f>IF(Z21="",0,IF(IF(C21="Férfi",IF(AA21&lt;12,0,200-ROUND(INT((Z21-AB$2)*86400+29)/60,0)*2),IF(AA21&lt;7,0,200-ROUND(INT((Z21-AB$3)*86400+29)/60,0)*2))&lt;0,0,IF(C21="Férfi",IF(AA21&lt;12,0,200-ROUND(INT((Z21-AB$2)*86400+29)/60,0)*2),IF(AA21&lt;7,0,200-ROUND(INT((Z21-AB$3)*86400+29)/60,0)*2))))</f>
        <v>0</v>
      </c>
    </row>
    <row r="22" spans="1:28" s="5" customFormat="1" ht="13.5" thickBot="1">
      <c r="A22" s="59"/>
      <c r="B22" s="95"/>
      <c r="C22" s="59"/>
      <c r="D22" s="61"/>
      <c r="E22" s="62"/>
      <c r="F22" s="60"/>
      <c r="G22" s="63"/>
      <c r="H22" s="64"/>
      <c r="I22" s="63"/>
      <c r="J22" s="64"/>
      <c r="K22" s="60"/>
      <c r="L22" s="60"/>
      <c r="M22" s="65"/>
      <c r="N22" s="66"/>
      <c r="O22" s="67"/>
      <c r="P22" s="67"/>
      <c r="Q22" s="67"/>
      <c r="R22" s="65"/>
      <c r="S22" s="66"/>
      <c r="T22" s="64"/>
      <c r="U22" s="60"/>
      <c r="V22" s="66"/>
      <c r="W22" s="60"/>
      <c r="X22" s="60"/>
      <c r="Y22" s="66"/>
      <c r="Z22" s="68"/>
      <c r="AA22" s="60"/>
      <c r="AB22" s="69"/>
    </row>
    <row r="23" spans="1:28" s="5" customFormat="1" ht="12.75">
      <c r="A23" s="73">
        <v>1</v>
      </c>
      <c r="B23" s="116" t="s">
        <v>35</v>
      </c>
      <c r="C23" s="73" t="s">
        <v>70</v>
      </c>
      <c r="D23" s="96">
        <v>1</v>
      </c>
      <c r="E23" s="75">
        <f>+AB23+Y23+V23+S23+N23+I23+G23</f>
        <v>651.4615384615385</v>
      </c>
      <c r="F23" s="76">
        <v>56</v>
      </c>
      <c r="G23" s="77">
        <f aca="true" t="shared" si="8" ref="G23:G39">+F23</f>
        <v>56</v>
      </c>
      <c r="H23" s="78">
        <v>7</v>
      </c>
      <c r="I23" s="77">
        <f aca="true" t="shared" si="9" ref="I23:I39">+H23*5</f>
        <v>35</v>
      </c>
      <c r="J23" s="78">
        <v>115</v>
      </c>
      <c r="K23" s="76">
        <v>0</v>
      </c>
      <c r="L23" s="76">
        <v>0</v>
      </c>
      <c r="M23" s="79">
        <v>1</v>
      </c>
      <c r="N23" s="80">
        <f aca="true" t="shared" si="10" ref="N23:N39">+IF(J23="",0,IF(C23="Férfi",IF(K23&gt;5,0,(IF(J23&gt;130,130,J23)-K23*2)/130*100*M23),IF(K23&gt;5,0,(IF(J23&gt;120,120,J23)-K23*2)/120*100*M23)))</f>
        <v>88.46153846153845</v>
      </c>
      <c r="O23" s="81">
        <v>90</v>
      </c>
      <c r="P23" s="81">
        <v>0</v>
      </c>
      <c r="Q23" s="81">
        <v>0</v>
      </c>
      <c r="R23" s="79">
        <v>1</v>
      </c>
      <c r="S23" s="80">
        <f aca="true" t="shared" si="11" ref="S23:S39">+IF(O23="",0,IF(C23="Férfi",IF(P23&gt;5,0,(IF(O23&gt;90,90,O23)-P23*2)/90*100*R23),IF(P23&gt;5,0,(IF(O23&gt;80,80,O23)-P23*2)/80*100*R23)))</f>
        <v>100</v>
      </c>
      <c r="T23" s="78">
        <v>170</v>
      </c>
      <c r="U23" s="76">
        <v>3</v>
      </c>
      <c r="V23" s="80">
        <f aca="true" t="shared" si="12" ref="V23:V39">+IF(IF(T23="",0,IF(C23="Férfi",IF(U23&gt;5,0,IF(T23-70&lt;0,0,T23-70-U23*2)),IF(U23&gt;5,0,IF(T23-50&lt;0,0,T23-50-U23*2))))&lt;0,0,IF(T23="",0,IF(C23="Férfi",IF(U23&gt;5,0,IF(T23-70&lt;0,0,T23-70-U23*2)),IF(U23&gt;5,0,IF(T23-50&lt;0,0,T23-50-U23*2)))))</f>
        <v>94</v>
      </c>
      <c r="W23" s="76">
        <v>210</v>
      </c>
      <c r="X23" s="76">
        <v>1</v>
      </c>
      <c r="Y23" s="80">
        <f aca="true" t="shared" si="13" ref="Y23:Y39">+IF(W23="",0,IF(C23="Férfi",IF(X23&gt;5,0,IF(W23-130&lt;0,0,W23-130-X23*2)),IF(X23&gt;5,0,IF(W23-100&lt;0,0,W23-100-X23*2))))</f>
        <v>78</v>
      </c>
      <c r="Z23" s="82">
        <v>0.047418981481481486</v>
      </c>
      <c r="AA23" s="76">
        <v>12</v>
      </c>
      <c r="AB23" s="83">
        <f aca="true" t="shared" si="14" ref="AB23:AB39">IF(Z23="",0,IF(IF(C23="Férfi",IF(AA23&lt;12,0,200-ROUND(INT((Z23-AB$2)*86400+29)/60,0)*2),IF(AA23&lt;7,0,200-ROUND(INT((Z23-AB$3)*86400+29)/60,0)*2))&lt;0,0,IF(C23="Férfi",IF(AA23&lt;12,0,200-ROUND(INT((Z23-AB$2)*86400+29)/60,0)*2),IF(AA23&lt;7,0,200-ROUND(INT((Z23-AB$3)*86400+29)/60,0)*2))))</f>
        <v>200</v>
      </c>
    </row>
    <row r="24" spans="1:28" s="5" customFormat="1" ht="12.75">
      <c r="A24" s="1">
        <v>2</v>
      </c>
      <c r="B24" s="105" t="s">
        <v>34</v>
      </c>
      <c r="C24" s="1" t="s">
        <v>70</v>
      </c>
      <c r="D24" s="43">
        <v>2</v>
      </c>
      <c r="E24" s="44">
        <f>+AB24+Y24+V24+S24+N24+I24+G24</f>
        <v>642.2307692307693</v>
      </c>
      <c r="F24" s="45">
        <v>53</v>
      </c>
      <c r="G24" s="18">
        <f t="shared" si="8"/>
        <v>53</v>
      </c>
      <c r="H24" s="46">
        <v>8</v>
      </c>
      <c r="I24" s="18">
        <f t="shared" si="9"/>
        <v>40</v>
      </c>
      <c r="J24" s="46">
        <v>129</v>
      </c>
      <c r="K24" s="45">
        <v>0</v>
      </c>
      <c r="L24" s="45">
        <v>0</v>
      </c>
      <c r="M24" s="3">
        <v>1</v>
      </c>
      <c r="N24" s="22">
        <f t="shared" si="10"/>
        <v>99.23076923076923</v>
      </c>
      <c r="O24" s="47">
        <v>91</v>
      </c>
      <c r="P24" s="47">
        <v>0</v>
      </c>
      <c r="Q24" s="47">
        <v>0</v>
      </c>
      <c r="R24" s="3">
        <v>1</v>
      </c>
      <c r="S24" s="22">
        <f t="shared" si="11"/>
        <v>100</v>
      </c>
      <c r="T24" s="46">
        <v>170</v>
      </c>
      <c r="U24" s="45">
        <v>2</v>
      </c>
      <c r="V24" s="22">
        <f t="shared" si="12"/>
        <v>96</v>
      </c>
      <c r="W24" s="45">
        <v>230</v>
      </c>
      <c r="X24" s="45">
        <v>2</v>
      </c>
      <c r="Y24" s="22">
        <f t="shared" si="13"/>
        <v>96</v>
      </c>
      <c r="Z24" s="90">
        <v>0.06163194444444445</v>
      </c>
      <c r="AA24" s="45">
        <v>12</v>
      </c>
      <c r="AB24" s="91">
        <f t="shared" si="14"/>
        <v>158</v>
      </c>
    </row>
    <row r="25" spans="1:28" s="5" customFormat="1" ht="12.75">
      <c r="A25" s="1">
        <v>3</v>
      </c>
      <c r="B25" s="108" t="s">
        <v>39</v>
      </c>
      <c r="C25" s="1" t="s">
        <v>70</v>
      </c>
      <c r="D25" s="43">
        <v>3</v>
      </c>
      <c r="E25" s="44">
        <f>+AB25+Y25+V25+S25+N25+I25+G25</f>
        <v>603.7692307692307</v>
      </c>
      <c r="F25" s="45">
        <v>48</v>
      </c>
      <c r="G25" s="18">
        <f t="shared" si="8"/>
        <v>48</v>
      </c>
      <c r="H25" s="46">
        <v>8</v>
      </c>
      <c r="I25" s="18">
        <f t="shared" si="9"/>
        <v>40</v>
      </c>
      <c r="J25" s="46">
        <v>121</v>
      </c>
      <c r="K25" s="45">
        <v>0</v>
      </c>
      <c r="L25" s="45">
        <v>1</v>
      </c>
      <c r="M25" s="3">
        <v>0.9</v>
      </c>
      <c r="N25" s="22">
        <f t="shared" si="10"/>
        <v>83.76923076923077</v>
      </c>
      <c r="O25" s="47">
        <v>92</v>
      </c>
      <c r="P25" s="47">
        <v>0</v>
      </c>
      <c r="Q25" s="47">
        <v>0</v>
      </c>
      <c r="R25" s="3">
        <v>1</v>
      </c>
      <c r="S25" s="22">
        <f t="shared" si="11"/>
        <v>100</v>
      </c>
      <c r="T25" s="46">
        <v>170</v>
      </c>
      <c r="U25" s="45">
        <v>1</v>
      </c>
      <c r="V25" s="22">
        <f t="shared" si="12"/>
        <v>98</v>
      </c>
      <c r="W25" s="45">
        <v>230</v>
      </c>
      <c r="X25" s="45">
        <v>0</v>
      </c>
      <c r="Y25" s="22">
        <f t="shared" si="13"/>
        <v>100</v>
      </c>
      <c r="Z25" s="90">
        <v>0.07016203703703704</v>
      </c>
      <c r="AA25" s="45">
        <v>12</v>
      </c>
      <c r="AB25" s="91">
        <f t="shared" si="14"/>
        <v>134</v>
      </c>
    </row>
    <row r="26" spans="1:28" s="5" customFormat="1" ht="12.75">
      <c r="A26" s="1">
        <v>4</v>
      </c>
      <c r="B26" s="108" t="s">
        <v>36</v>
      </c>
      <c r="C26" s="1" t="s">
        <v>70</v>
      </c>
      <c r="D26" s="43">
        <v>4</v>
      </c>
      <c r="E26" s="44">
        <f>+AB26+Y26+V26+S26+N26+I26+G26</f>
        <v>535.1880341880342</v>
      </c>
      <c r="F26" s="45">
        <v>25</v>
      </c>
      <c r="G26" s="18">
        <f t="shared" si="8"/>
        <v>25</v>
      </c>
      <c r="H26" s="46">
        <v>2</v>
      </c>
      <c r="I26" s="18">
        <f t="shared" si="9"/>
        <v>10</v>
      </c>
      <c r="J26" s="46">
        <v>108</v>
      </c>
      <c r="K26" s="45">
        <v>0</v>
      </c>
      <c r="L26" s="45">
        <v>0</v>
      </c>
      <c r="M26" s="3">
        <v>1</v>
      </c>
      <c r="N26" s="22">
        <f t="shared" si="10"/>
        <v>83.07692307692308</v>
      </c>
      <c r="O26" s="47">
        <v>82</v>
      </c>
      <c r="P26" s="47">
        <v>1</v>
      </c>
      <c r="Q26" s="47">
        <v>0</v>
      </c>
      <c r="R26" s="3">
        <v>0.8</v>
      </c>
      <c r="S26" s="22">
        <f t="shared" si="11"/>
        <v>71.11111111111111</v>
      </c>
      <c r="T26" s="46">
        <v>170</v>
      </c>
      <c r="U26" s="45">
        <v>0</v>
      </c>
      <c r="V26" s="22">
        <f t="shared" si="12"/>
        <v>100</v>
      </c>
      <c r="W26" s="45">
        <v>220</v>
      </c>
      <c r="X26" s="45">
        <v>4</v>
      </c>
      <c r="Y26" s="22">
        <f t="shared" si="13"/>
        <v>82</v>
      </c>
      <c r="Z26" s="90">
        <v>0.05935185185185185</v>
      </c>
      <c r="AA26" s="45">
        <v>12</v>
      </c>
      <c r="AB26" s="91">
        <f t="shared" si="14"/>
        <v>164</v>
      </c>
    </row>
    <row r="27" spans="1:28" s="5" customFormat="1" ht="12.75">
      <c r="A27" s="1">
        <v>5</v>
      </c>
      <c r="B27" s="6" t="s">
        <v>54</v>
      </c>
      <c r="C27" s="1" t="s">
        <v>70</v>
      </c>
      <c r="D27" s="43">
        <v>5</v>
      </c>
      <c r="E27" s="44">
        <f>+AB27+Y27+V27+S27+N27+I27+G27</f>
        <v>526.1282051282051</v>
      </c>
      <c r="F27" s="45">
        <v>64</v>
      </c>
      <c r="G27" s="18">
        <f t="shared" si="8"/>
        <v>64</v>
      </c>
      <c r="H27" s="46">
        <v>5</v>
      </c>
      <c r="I27" s="18">
        <f t="shared" si="9"/>
        <v>25</v>
      </c>
      <c r="J27" s="46">
        <v>102</v>
      </c>
      <c r="K27" s="45">
        <v>0</v>
      </c>
      <c r="L27" s="45">
        <v>0</v>
      </c>
      <c r="M27" s="3">
        <v>1</v>
      </c>
      <c r="N27" s="22">
        <f t="shared" si="10"/>
        <v>78.46153846153847</v>
      </c>
      <c r="O27" s="47">
        <v>69</v>
      </c>
      <c r="P27" s="47">
        <v>0</v>
      </c>
      <c r="Q27" s="47">
        <v>0</v>
      </c>
      <c r="R27" s="3">
        <v>1</v>
      </c>
      <c r="S27" s="22">
        <f t="shared" si="11"/>
        <v>76.66666666666667</v>
      </c>
      <c r="T27" s="46">
        <v>150</v>
      </c>
      <c r="U27" s="45">
        <v>0</v>
      </c>
      <c r="V27" s="22">
        <f t="shared" si="12"/>
        <v>80</v>
      </c>
      <c r="W27" s="45">
        <v>200</v>
      </c>
      <c r="X27" s="45">
        <v>1</v>
      </c>
      <c r="Y27" s="22">
        <f t="shared" si="13"/>
        <v>68</v>
      </c>
      <c r="Z27" s="90">
        <v>0.07016203703703704</v>
      </c>
      <c r="AA27" s="45">
        <v>12</v>
      </c>
      <c r="AB27" s="91">
        <f t="shared" si="14"/>
        <v>134</v>
      </c>
    </row>
    <row r="28" spans="1:28" s="7" customFormat="1" ht="12.75">
      <c r="A28" s="1">
        <v>6</v>
      </c>
      <c r="B28" s="108" t="s">
        <v>43</v>
      </c>
      <c r="C28" s="1" t="s">
        <v>70</v>
      </c>
      <c r="D28" s="43">
        <v>6</v>
      </c>
      <c r="E28" s="44">
        <v>506.4</v>
      </c>
      <c r="F28" s="45">
        <v>71</v>
      </c>
      <c r="G28" s="18">
        <f t="shared" si="8"/>
        <v>71</v>
      </c>
      <c r="H28" s="46">
        <v>3</v>
      </c>
      <c r="I28" s="18">
        <f t="shared" si="9"/>
        <v>15</v>
      </c>
      <c r="J28" s="46">
        <v>91</v>
      </c>
      <c r="K28" s="45">
        <v>1</v>
      </c>
      <c r="L28" s="45">
        <v>0</v>
      </c>
      <c r="M28" s="3">
        <v>0.8</v>
      </c>
      <c r="N28" s="22">
        <f t="shared" si="10"/>
        <v>54.769230769230774</v>
      </c>
      <c r="O28" s="47">
        <v>67</v>
      </c>
      <c r="P28" s="47">
        <v>1</v>
      </c>
      <c r="Q28" s="47">
        <v>0</v>
      </c>
      <c r="R28" s="3">
        <v>0.8</v>
      </c>
      <c r="S28" s="22">
        <f t="shared" si="11"/>
        <v>57.77777777777777</v>
      </c>
      <c r="T28" s="46">
        <v>150</v>
      </c>
      <c r="U28" s="45">
        <v>2</v>
      </c>
      <c r="V28" s="22">
        <f t="shared" si="12"/>
        <v>76</v>
      </c>
      <c r="W28" s="45">
        <v>200</v>
      </c>
      <c r="X28" s="45">
        <v>3</v>
      </c>
      <c r="Y28" s="22">
        <f t="shared" si="13"/>
        <v>64</v>
      </c>
      <c r="Z28" s="90">
        <v>0.057881944444444444</v>
      </c>
      <c r="AA28" s="45">
        <v>12</v>
      </c>
      <c r="AB28" s="91">
        <f t="shared" si="14"/>
        <v>168</v>
      </c>
    </row>
    <row r="29" spans="1:28" s="5" customFormat="1" ht="12.75">
      <c r="A29" s="1">
        <v>7</v>
      </c>
      <c r="B29" s="108" t="s">
        <v>40</v>
      </c>
      <c r="C29" s="1" t="s">
        <v>70</v>
      </c>
      <c r="D29" s="43">
        <v>6</v>
      </c>
      <c r="E29" s="44">
        <f aca="true" t="shared" si="15" ref="E29:E39">+AB29+Y29+V29+S29+N29+I29+G29</f>
        <v>506.39316239316236</v>
      </c>
      <c r="F29" s="45">
        <v>50</v>
      </c>
      <c r="G29" s="18">
        <f t="shared" si="8"/>
        <v>50</v>
      </c>
      <c r="H29" s="46">
        <v>6</v>
      </c>
      <c r="I29" s="18">
        <f t="shared" si="9"/>
        <v>30</v>
      </c>
      <c r="J29" s="46">
        <v>97</v>
      </c>
      <c r="K29" s="45">
        <v>0</v>
      </c>
      <c r="L29" s="45">
        <v>0</v>
      </c>
      <c r="M29" s="3">
        <v>1</v>
      </c>
      <c r="N29" s="22">
        <f t="shared" si="10"/>
        <v>74.61538461538461</v>
      </c>
      <c r="O29" s="47">
        <v>67</v>
      </c>
      <c r="P29" s="47">
        <v>1</v>
      </c>
      <c r="Q29" s="47">
        <v>0</v>
      </c>
      <c r="R29" s="3">
        <v>0.8</v>
      </c>
      <c r="S29" s="22">
        <f t="shared" si="11"/>
        <v>57.77777777777777</v>
      </c>
      <c r="T29" s="46">
        <v>140</v>
      </c>
      <c r="U29" s="45">
        <v>2</v>
      </c>
      <c r="V29" s="22">
        <f t="shared" si="12"/>
        <v>66</v>
      </c>
      <c r="W29" s="45">
        <v>190</v>
      </c>
      <c r="X29" s="45">
        <v>3</v>
      </c>
      <c r="Y29" s="22">
        <f t="shared" si="13"/>
        <v>54</v>
      </c>
      <c r="Z29" s="90">
        <v>0.05587962962962963</v>
      </c>
      <c r="AA29" s="45">
        <v>12</v>
      </c>
      <c r="AB29" s="91">
        <f t="shared" si="14"/>
        <v>174</v>
      </c>
    </row>
    <row r="30" spans="1:28" s="5" customFormat="1" ht="12.75">
      <c r="A30" s="1">
        <v>8</v>
      </c>
      <c r="B30" s="105" t="s">
        <v>41</v>
      </c>
      <c r="C30" s="1" t="s">
        <v>70</v>
      </c>
      <c r="D30" s="43">
        <v>8</v>
      </c>
      <c r="E30" s="44">
        <f t="shared" si="15"/>
        <v>467.53846153846155</v>
      </c>
      <c r="F30" s="45">
        <v>41</v>
      </c>
      <c r="G30" s="18">
        <f t="shared" si="8"/>
        <v>41</v>
      </c>
      <c r="H30" s="46">
        <v>8</v>
      </c>
      <c r="I30" s="18">
        <f t="shared" si="9"/>
        <v>40</v>
      </c>
      <c r="J30" s="46">
        <v>125</v>
      </c>
      <c r="K30" s="45">
        <v>0</v>
      </c>
      <c r="L30" s="45">
        <v>1</v>
      </c>
      <c r="M30" s="3">
        <v>0.9</v>
      </c>
      <c r="N30" s="22">
        <f t="shared" si="10"/>
        <v>86.53846153846155</v>
      </c>
      <c r="O30" s="47">
        <v>93</v>
      </c>
      <c r="P30" s="47">
        <v>0</v>
      </c>
      <c r="Q30" s="47">
        <v>0</v>
      </c>
      <c r="R30" s="3">
        <v>1</v>
      </c>
      <c r="S30" s="22">
        <f t="shared" si="11"/>
        <v>100</v>
      </c>
      <c r="T30" s="46">
        <v>170</v>
      </c>
      <c r="U30" s="45">
        <v>0</v>
      </c>
      <c r="V30" s="22">
        <f t="shared" si="12"/>
        <v>100</v>
      </c>
      <c r="W30" s="45">
        <v>230</v>
      </c>
      <c r="X30" s="45">
        <v>0</v>
      </c>
      <c r="Y30" s="22">
        <f t="shared" si="13"/>
        <v>100</v>
      </c>
      <c r="Z30" s="90">
        <v>0.0637037037037037</v>
      </c>
      <c r="AA30" s="45">
        <v>6</v>
      </c>
      <c r="AB30" s="91">
        <f t="shared" si="14"/>
        <v>0</v>
      </c>
    </row>
    <row r="31" spans="1:28" s="5" customFormat="1" ht="12.75">
      <c r="A31" s="1">
        <v>9</v>
      </c>
      <c r="B31" s="6" t="s">
        <v>58</v>
      </c>
      <c r="C31" s="1" t="s">
        <v>70</v>
      </c>
      <c r="D31" s="49">
        <v>9</v>
      </c>
      <c r="E31" s="17">
        <f t="shared" si="15"/>
        <v>437.2307692307692</v>
      </c>
      <c r="F31" s="6">
        <v>47</v>
      </c>
      <c r="G31" s="20">
        <f t="shared" si="8"/>
        <v>47</v>
      </c>
      <c r="H31" s="19">
        <v>1</v>
      </c>
      <c r="I31" s="20">
        <f t="shared" si="9"/>
        <v>5</v>
      </c>
      <c r="J31" s="19">
        <v>90</v>
      </c>
      <c r="K31" s="6">
        <v>0</v>
      </c>
      <c r="L31" s="6">
        <v>0</v>
      </c>
      <c r="M31" s="21">
        <v>1</v>
      </c>
      <c r="N31" s="22">
        <f t="shared" si="10"/>
        <v>69.23076923076923</v>
      </c>
      <c r="O31" s="23">
        <v>60</v>
      </c>
      <c r="P31" s="23">
        <v>0</v>
      </c>
      <c r="Q31" s="23">
        <v>1</v>
      </c>
      <c r="R31" s="21">
        <v>0.9</v>
      </c>
      <c r="S31" s="22">
        <f t="shared" si="11"/>
        <v>59.99999999999999</v>
      </c>
      <c r="T31" s="19">
        <v>120</v>
      </c>
      <c r="U31" s="6">
        <v>4</v>
      </c>
      <c r="V31" s="22">
        <f t="shared" si="12"/>
        <v>42</v>
      </c>
      <c r="W31" s="6">
        <v>200</v>
      </c>
      <c r="X31" s="6">
        <v>2</v>
      </c>
      <c r="Y31" s="22">
        <f t="shared" si="13"/>
        <v>66</v>
      </c>
      <c r="Z31" s="90">
        <v>0.06497685185185186</v>
      </c>
      <c r="AA31" s="6">
        <v>12</v>
      </c>
      <c r="AB31" s="91">
        <f t="shared" si="14"/>
        <v>148</v>
      </c>
    </row>
    <row r="32" spans="1:28" s="5" customFormat="1" ht="12.75">
      <c r="A32" s="1">
        <v>10</v>
      </c>
      <c r="B32" s="6" t="s">
        <v>65</v>
      </c>
      <c r="C32" s="1" t="s">
        <v>70</v>
      </c>
      <c r="D32" s="43">
        <v>10</v>
      </c>
      <c r="E32" s="44">
        <f t="shared" si="15"/>
        <v>408.1025641025641</v>
      </c>
      <c r="F32" s="45">
        <v>66</v>
      </c>
      <c r="G32" s="18">
        <f t="shared" si="8"/>
        <v>66</v>
      </c>
      <c r="H32" s="46">
        <v>6</v>
      </c>
      <c r="I32" s="18">
        <f t="shared" si="9"/>
        <v>30</v>
      </c>
      <c r="J32" s="46">
        <v>92</v>
      </c>
      <c r="K32" s="45">
        <v>0</v>
      </c>
      <c r="L32" s="45">
        <v>0</v>
      </c>
      <c r="M32" s="3">
        <v>1</v>
      </c>
      <c r="N32" s="22">
        <f t="shared" si="10"/>
        <v>70.76923076923077</v>
      </c>
      <c r="O32" s="47">
        <v>71</v>
      </c>
      <c r="P32" s="47">
        <v>1</v>
      </c>
      <c r="Q32" s="47">
        <v>0</v>
      </c>
      <c r="R32" s="3">
        <v>0.8</v>
      </c>
      <c r="S32" s="22">
        <f t="shared" si="11"/>
        <v>61.33333333333334</v>
      </c>
      <c r="T32" s="46">
        <v>160</v>
      </c>
      <c r="U32" s="45">
        <v>2</v>
      </c>
      <c r="V32" s="22">
        <f t="shared" si="12"/>
        <v>86</v>
      </c>
      <c r="W32" s="45">
        <v>200</v>
      </c>
      <c r="X32" s="45">
        <v>1</v>
      </c>
      <c r="Y32" s="22">
        <f t="shared" si="13"/>
        <v>68</v>
      </c>
      <c r="Z32" s="90">
        <v>0.10756944444444444</v>
      </c>
      <c r="AA32" s="45">
        <v>12</v>
      </c>
      <c r="AB32" s="91">
        <f t="shared" si="14"/>
        <v>26</v>
      </c>
    </row>
    <row r="33" spans="1:28" s="5" customFormat="1" ht="12.75">
      <c r="A33" s="1">
        <v>11</v>
      </c>
      <c r="B33" s="6" t="s">
        <v>57</v>
      </c>
      <c r="C33" s="1" t="s">
        <v>70</v>
      </c>
      <c r="D33" s="49">
        <v>11</v>
      </c>
      <c r="E33" s="17">
        <f t="shared" si="15"/>
        <v>327.3162393162393</v>
      </c>
      <c r="F33" s="6">
        <v>51</v>
      </c>
      <c r="G33" s="20">
        <f t="shared" si="8"/>
        <v>51</v>
      </c>
      <c r="H33" s="19">
        <v>7</v>
      </c>
      <c r="I33" s="20">
        <f t="shared" si="9"/>
        <v>35</v>
      </c>
      <c r="J33" s="19">
        <v>91</v>
      </c>
      <c r="K33" s="6">
        <v>2</v>
      </c>
      <c r="L33" s="6">
        <v>0</v>
      </c>
      <c r="M33" s="21">
        <v>0.8</v>
      </c>
      <c r="N33" s="22">
        <f t="shared" si="10"/>
        <v>53.53846153846154</v>
      </c>
      <c r="O33" s="23">
        <v>69</v>
      </c>
      <c r="P33" s="23">
        <v>2</v>
      </c>
      <c r="Q33" s="23">
        <v>0</v>
      </c>
      <c r="R33" s="21">
        <v>0.8</v>
      </c>
      <c r="S33" s="22">
        <f t="shared" si="11"/>
        <v>57.77777777777777</v>
      </c>
      <c r="T33" s="19">
        <v>140</v>
      </c>
      <c r="U33" s="6">
        <v>5</v>
      </c>
      <c r="V33" s="22">
        <f t="shared" si="12"/>
        <v>60</v>
      </c>
      <c r="W33" s="6">
        <v>200</v>
      </c>
      <c r="X33" s="6">
        <v>0</v>
      </c>
      <c r="Y33" s="22">
        <f t="shared" si="13"/>
        <v>70</v>
      </c>
      <c r="Z33" s="90">
        <v>0.11381944444444443</v>
      </c>
      <c r="AA33" s="6">
        <v>6</v>
      </c>
      <c r="AB33" s="91">
        <f t="shared" si="14"/>
        <v>0</v>
      </c>
    </row>
    <row r="34" spans="1:28" s="5" customFormat="1" ht="12.75">
      <c r="A34" s="1">
        <v>12</v>
      </c>
      <c r="B34" s="6" t="s">
        <v>59</v>
      </c>
      <c r="C34" s="1" t="s">
        <v>70</v>
      </c>
      <c r="D34" s="43">
        <v>12</v>
      </c>
      <c r="E34" s="17">
        <f t="shared" si="15"/>
        <v>276.0769230769231</v>
      </c>
      <c r="F34" s="6">
        <v>35</v>
      </c>
      <c r="G34" s="20">
        <f t="shared" si="8"/>
        <v>35</v>
      </c>
      <c r="H34" s="19">
        <v>7</v>
      </c>
      <c r="I34" s="20">
        <f t="shared" si="9"/>
        <v>35</v>
      </c>
      <c r="J34" s="19">
        <v>94</v>
      </c>
      <c r="K34" s="6">
        <v>0</v>
      </c>
      <c r="L34" s="6">
        <v>2</v>
      </c>
      <c r="M34" s="21">
        <v>0.9</v>
      </c>
      <c r="N34" s="22">
        <f t="shared" si="10"/>
        <v>65.07692307692308</v>
      </c>
      <c r="O34" s="23">
        <v>65</v>
      </c>
      <c r="P34" s="23">
        <v>0</v>
      </c>
      <c r="Q34" s="23">
        <v>1</v>
      </c>
      <c r="R34" s="21">
        <v>0.9</v>
      </c>
      <c r="S34" s="22">
        <f t="shared" si="11"/>
        <v>65</v>
      </c>
      <c r="T34" s="19">
        <v>140</v>
      </c>
      <c r="U34" s="6">
        <v>2</v>
      </c>
      <c r="V34" s="22">
        <f t="shared" si="12"/>
        <v>66</v>
      </c>
      <c r="W34" s="6">
        <v>140</v>
      </c>
      <c r="X34" s="6">
        <v>0</v>
      </c>
      <c r="Y34" s="22">
        <f t="shared" si="13"/>
        <v>10</v>
      </c>
      <c r="Z34" s="90">
        <v>0.0782638888888889</v>
      </c>
      <c r="AA34" s="6">
        <v>4</v>
      </c>
      <c r="AB34" s="91">
        <f t="shared" si="14"/>
        <v>0</v>
      </c>
    </row>
    <row r="35" spans="1:28" s="5" customFormat="1" ht="12.75">
      <c r="A35" s="1">
        <v>13</v>
      </c>
      <c r="B35" s="6" t="s">
        <v>66</v>
      </c>
      <c r="C35" s="1" t="s">
        <v>70</v>
      </c>
      <c r="D35" s="49">
        <v>13</v>
      </c>
      <c r="E35" s="17">
        <f t="shared" si="15"/>
        <v>274.9230769230769</v>
      </c>
      <c r="F35" s="6">
        <v>32</v>
      </c>
      <c r="G35" s="18">
        <f t="shared" si="8"/>
        <v>32</v>
      </c>
      <c r="H35" s="19">
        <v>5</v>
      </c>
      <c r="I35" s="18">
        <f t="shared" si="9"/>
        <v>25</v>
      </c>
      <c r="J35" s="19">
        <v>75</v>
      </c>
      <c r="K35" s="6">
        <v>0</v>
      </c>
      <c r="L35" s="6">
        <v>2</v>
      </c>
      <c r="M35" s="21">
        <v>0.9</v>
      </c>
      <c r="N35" s="22">
        <f t="shared" si="10"/>
        <v>51.92307692307692</v>
      </c>
      <c r="O35" s="23">
        <v>60</v>
      </c>
      <c r="P35" s="23">
        <v>0</v>
      </c>
      <c r="Q35" s="23">
        <v>1</v>
      </c>
      <c r="R35" s="21">
        <v>0.9</v>
      </c>
      <c r="S35" s="22">
        <f t="shared" si="11"/>
        <v>59.99999999999999</v>
      </c>
      <c r="T35" s="19">
        <v>120</v>
      </c>
      <c r="U35" s="6">
        <v>4</v>
      </c>
      <c r="V35" s="22">
        <f t="shared" si="12"/>
        <v>42</v>
      </c>
      <c r="W35" s="6">
        <v>200</v>
      </c>
      <c r="X35" s="6">
        <v>3</v>
      </c>
      <c r="Y35" s="22">
        <f t="shared" si="13"/>
        <v>64</v>
      </c>
      <c r="Z35" s="90">
        <v>0.14092592592592593</v>
      </c>
      <c r="AA35" s="6">
        <v>5</v>
      </c>
      <c r="AB35" s="91">
        <f t="shared" si="14"/>
        <v>0</v>
      </c>
    </row>
    <row r="36" spans="1:28" s="5" customFormat="1" ht="12.75">
      <c r="A36" s="1">
        <v>14</v>
      </c>
      <c r="B36" s="97" t="s">
        <v>38</v>
      </c>
      <c r="C36" s="1" t="s">
        <v>70</v>
      </c>
      <c r="D36" s="43">
        <v>14</v>
      </c>
      <c r="E36" s="44">
        <f t="shared" si="15"/>
        <v>266.41880341880346</v>
      </c>
      <c r="F36" s="45">
        <v>47</v>
      </c>
      <c r="G36" s="18">
        <f t="shared" si="8"/>
        <v>47</v>
      </c>
      <c r="H36" s="46">
        <v>7</v>
      </c>
      <c r="I36" s="18">
        <f t="shared" si="9"/>
        <v>35</v>
      </c>
      <c r="J36" s="46">
        <v>77</v>
      </c>
      <c r="K36" s="45">
        <v>0</v>
      </c>
      <c r="L36" s="45">
        <v>1</v>
      </c>
      <c r="M36" s="3">
        <v>0.9</v>
      </c>
      <c r="N36" s="22">
        <f t="shared" si="10"/>
        <v>53.307692307692314</v>
      </c>
      <c r="O36" s="47">
        <v>64</v>
      </c>
      <c r="P36" s="47">
        <v>1</v>
      </c>
      <c r="Q36" s="47">
        <v>0</v>
      </c>
      <c r="R36" s="3">
        <v>0.8</v>
      </c>
      <c r="S36" s="22">
        <f t="shared" si="11"/>
        <v>55.111111111111114</v>
      </c>
      <c r="T36" s="46">
        <v>120</v>
      </c>
      <c r="U36" s="45">
        <v>2</v>
      </c>
      <c r="V36" s="22">
        <f t="shared" si="12"/>
        <v>46</v>
      </c>
      <c r="W36" s="45">
        <v>150</v>
      </c>
      <c r="X36" s="45">
        <v>0</v>
      </c>
      <c r="Y36" s="22">
        <f t="shared" si="13"/>
        <v>20</v>
      </c>
      <c r="Z36" s="90">
        <v>0.11285879629629629</v>
      </c>
      <c r="AA36" s="45">
        <v>12</v>
      </c>
      <c r="AB36" s="91">
        <f t="shared" si="14"/>
        <v>10</v>
      </c>
    </row>
    <row r="37" spans="1:28" s="5" customFormat="1" ht="12.75">
      <c r="A37" s="1">
        <v>15</v>
      </c>
      <c r="B37" s="6" t="s">
        <v>37</v>
      </c>
      <c r="C37" s="1" t="s">
        <v>70</v>
      </c>
      <c r="D37" s="49">
        <v>15</v>
      </c>
      <c r="E37" s="17">
        <f t="shared" si="15"/>
        <v>247.4017094017094</v>
      </c>
      <c r="F37" s="6">
        <v>55</v>
      </c>
      <c r="G37" s="20">
        <f t="shared" si="8"/>
        <v>55</v>
      </c>
      <c r="H37" s="19">
        <v>3</v>
      </c>
      <c r="I37" s="20">
        <f t="shared" si="9"/>
        <v>15</v>
      </c>
      <c r="J37" s="19">
        <v>85</v>
      </c>
      <c r="K37" s="6">
        <v>2</v>
      </c>
      <c r="L37" s="6">
        <v>1</v>
      </c>
      <c r="M37" s="21">
        <v>0.8</v>
      </c>
      <c r="N37" s="22">
        <f t="shared" si="10"/>
        <v>49.84615384615385</v>
      </c>
      <c r="O37" s="23">
        <v>60</v>
      </c>
      <c r="P37" s="23">
        <v>1</v>
      </c>
      <c r="Q37" s="23">
        <v>1</v>
      </c>
      <c r="R37" s="21">
        <v>0.8</v>
      </c>
      <c r="S37" s="22">
        <f t="shared" si="11"/>
        <v>51.55555555555556</v>
      </c>
      <c r="T37" s="19">
        <v>100</v>
      </c>
      <c r="U37" s="6">
        <v>0</v>
      </c>
      <c r="V37" s="22">
        <f t="shared" si="12"/>
        <v>30</v>
      </c>
      <c r="W37" s="6">
        <v>180</v>
      </c>
      <c r="X37" s="6">
        <v>2</v>
      </c>
      <c r="Y37" s="22">
        <f t="shared" si="13"/>
        <v>46</v>
      </c>
      <c r="Z37" s="90">
        <v>0.030208333333333334</v>
      </c>
      <c r="AA37" s="6">
        <v>1</v>
      </c>
      <c r="AB37" s="91">
        <f t="shared" si="14"/>
        <v>0</v>
      </c>
    </row>
    <row r="38" spans="1:28" s="5" customFormat="1" ht="12.75">
      <c r="A38" s="1">
        <v>16</v>
      </c>
      <c r="B38" s="122" t="s">
        <v>33</v>
      </c>
      <c r="C38" s="1" t="s">
        <v>70</v>
      </c>
      <c r="D38" s="43">
        <v>16</v>
      </c>
      <c r="E38" s="17">
        <f t="shared" si="15"/>
        <v>141.99145299145297</v>
      </c>
      <c r="F38" s="6">
        <v>14</v>
      </c>
      <c r="G38" s="18">
        <f t="shared" si="8"/>
        <v>14</v>
      </c>
      <c r="H38" s="19">
        <v>3</v>
      </c>
      <c r="I38" s="20">
        <f t="shared" si="9"/>
        <v>15</v>
      </c>
      <c r="J38" s="19">
        <v>53</v>
      </c>
      <c r="K38" s="6">
        <v>0</v>
      </c>
      <c r="L38" s="6">
        <v>0</v>
      </c>
      <c r="M38" s="21">
        <v>1</v>
      </c>
      <c r="N38" s="22">
        <f t="shared" si="10"/>
        <v>40.76923076923077</v>
      </c>
      <c r="O38" s="23">
        <v>65</v>
      </c>
      <c r="P38" s="23">
        <v>0</v>
      </c>
      <c r="Q38" s="23">
        <v>0</v>
      </c>
      <c r="R38" s="21">
        <v>1</v>
      </c>
      <c r="S38" s="22">
        <f t="shared" si="11"/>
        <v>72.22222222222221</v>
      </c>
      <c r="T38" s="19">
        <v>0</v>
      </c>
      <c r="U38" s="6">
        <v>0</v>
      </c>
      <c r="V38" s="22">
        <f t="shared" si="12"/>
        <v>0</v>
      </c>
      <c r="W38" s="6">
        <v>0</v>
      </c>
      <c r="X38" s="6">
        <v>0</v>
      </c>
      <c r="Y38" s="22">
        <f t="shared" si="13"/>
        <v>0</v>
      </c>
      <c r="Z38" s="90">
        <v>0.03090277777777778</v>
      </c>
      <c r="AA38" s="6">
        <v>1</v>
      </c>
      <c r="AB38" s="91">
        <f t="shared" si="14"/>
        <v>0</v>
      </c>
    </row>
    <row r="39" spans="1:28" s="5" customFormat="1" ht="13.5" thickBot="1">
      <c r="A39" s="2">
        <v>17</v>
      </c>
      <c r="B39" s="123" t="s">
        <v>46</v>
      </c>
      <c r="C39" s="2" t="s">
        <v>70</v>
      </c>
      <c r="D39" s="119">
        <v>17</v>
      </c>
      <c r="E39" s="51">
        <f t="shared" si="15"/>
        <v>55</v>
      </c>
      <c r="F39" s="33">
        <v>35</v>
      </c>
      <c r="G39" s="32">
        <f t="shared" si="8"/>
        <v>35</v>
      </c>
      <c r="H39" s="34">
        <v>4</v>
      </c>
      <c r="I39" s="32">
        <f t="shared" si="9"/>
        <v>20</v>
      </c>
      <c r="J39" s="34"/>
      <c r="K39" s="33"/>
      <c r="L39" s="33"/>
      <c r="M39" s="35"/>
      <c r="N39" s="15">
        <f t="shared" si="10"/>
        <v>0</v>
      </c>
      <c r="O39" s="36"/>
      <c r="P39" s="36"/>
      <c r="Q39" s="36"/>
      <c r="R39" s="35"/>
      <c r="S39" s="15">
        <f t="shared" si="11"/>
        <v>0</v>
      </c>
      <c r="T39" s="34">
        <v>0</v>
      </c>
      <c r="U39" s="33">
        <v>0</v>
      </c>
      <c r="V39" s="15">
        <f t="shared" si="12"/>
        <v>0</v>
      </c>
      <c r="W39" s="33">
        <v>0</v>
      </c>
      <c r="X39" s="33">
        <v>0</v>
      </c>
      <c r="Y39" s="15">
        <f t="shared" si="13"/>
        <v>0</v>
      </c>
      <c r="Z39" s="70">
        <v>0.04770833333333333</v>
      </c>
      <c r="AA39" s="33">
        <v>0</v>
      </c>
      <c r="AB39" s="71">
        <f t="shared" si="14"/>
        <v>0</v>
      </c>
    </row>
    <row r="41" spans="1:26" ht="12.75">
      <c r="A41" s="55" t="s">
        <v>28</v>
      </c>
      <c r="V41" s="56" t="s">
        <v>32</v>
      </c>
      <c r="Z41" s="57" t="s">
        <v>76</v>
      </c>
    </row>
    <row r="42" spans="1:26" ht="12.75">
      <c r="A42" s="52" t="s">
        <v>71</v>
      </c>
      <c r="V42" s="115"/>
      <c r="Z42" s="57" t="s">
        <v>77</v>
      </c>
    </row>
    <row r="43" spans="1:26" ht="12.75">
      <c r="A43" s="52" t="s">
        <v>72</v>
      </c>
      <c r="V43" s="115"/>
      <c r="Z43" s="57"/>
    </row>
    <row r="44" spans="1:26" ht="12.75">
      <c r="A44" s="52" t="s">
        <v>73</v>
      </c>
      <c r="J44" s="115"/>
      <c r="Z44" s="57"/>
    </row>
    <row r="45" spans="1:26" ht="12.75">
      <c r="A45" s="52" t="s">
        <v>74</v>
      </c>
      <c r="J45" s="115"/>
      <c r="Z45" s="57"/>
    </row>
    <row r="46" spans="1:26" ht="12.75">
      <c r="A46" s="52" t="s">
        <v>75</v>
      </c>
      <c r="Z46" s="57"/>
    </row>
    <row r="49" spans="2:5" ht="12.75">
      <c r="B49" s="8"/>
      <c r="E49" s="8"/>
    </row>
    <row r="50" spans="2:5" ht="12.75">
      <c r="B50" s="5"/>
      <c r="E50" s="5"/>
    </row>
    <row r="51" spans="1:26" ht="12.75">
      <c r="A51" s="52"/>
      <c r="B51" s="5"/>
      <c r="E51" s="5"/>
      <c r="Z51" s="57"/>
    </row>
    <row r="52" spans="1:26" ht="12.75">
      <c r="A52" s="52"/>
      <c r="B52"/>
      <c r="E52"/>
      <c r="Z52" s="57"/>
    </row>
    <row r="53" spans="1:26" ht="12.75">
      <c r="A53" s="52"/>
      <c r="B53" s="5"/>
      <c r="E53" s="5"/>
      <c r="Z53" s="57"/>
    </row>
    <row r="54" spans="1:26" ht="12.75">
      <c r="A54" s="52"/>
      <c r="B54" s="8"/>
      <c r="Z54" s="57"/>
    </row>
    <row r="55" spans="1:26" ht="12.75">
      <c r="A55" s="52"/>
      <c r="B55" s="8"/>
      <c r="Z55" s="57"/>
    </row>
    <row r="56" spans="1:26" ht="12.75">
      <c r="A56" s="52"/>
      <c r="B56" s="4"/>
      <c r="Z56" s="57"/>
    </row>
    <row r="57" spans="1:26" ht="12.75">
      <c r="A57" s="52"/>
      <c r="B57" s="5"/>
      <c r="Z57" s="57"/>
    </row>
    <row r="58" spans="1:26" ht="12.75">
      <c r="A58" s="52"/>
      <c r="B58"/>
      <c r="Z58" s="57"/>
    </row>
    <row r="59" spans="1:26" ht="12.75">
      <c r="A59" s="52"/>
      <c r="B59" s="5"/>
      <c r="Z59" s="57"/>
    </row>
    <row r="60" spans="1:26" ht="12.75">
      <c r="A60" s="52"/>
      <c r="B60" s="5"/>
      <c r="Z60" s="57"/>
    </row>
    <row r="61" spans="1:26" ht="12.75">
      <c r="A61" s="52"/>
      <c r="B61" s="5"/>
      <c r="Z61" s="57"/>
    </row>
    <row r="62" spans="1:26" ht="12.75">
      <c r="A62" s="52"/>
      <c r="B62" s="5"/>
      <c r="Z62" s="57"/>
    </row>
    <row r="63" spans="1:26" ht="12.75">
      <c r="A63" s="52"/>
      <c r="Z63" s="57"/>
    </row>
    <row r="64" spans="1:26" ht="12.75">
      <c r="A64" s="52"/>
      <c r="Z64" s="57"/>
    </row>
    <row r="65" spans="1:26" ht="12.75">
      <c r="A65" s="52"/>
      <c r="Z65" s="57"/>
    </row>
    <row r="66" spans="1:26" ht="12.75">
      <c r="A66" s="52"/>
      <c r="Z66" s="57"/>
    </row>
    <row r="67" spans="1:26" ht="12.75">
      <c r="A67" s="52"/>
      <c r="Z67" s="57"/>
    </row>
    <row r="68" spans="1:26" ht="12.75">
      <c r="A68" s="52"/>
      <c r="Z68" s="57"/>
    </row>
    <row r="69" spans="1:26" ht="12.75">
      <c r="A69" s="52"/>
      <c r="Z69" s="57"/>
    </row>
    <row r="70" spans="1:26" ht="12.75">
      <c r="A70" s="52"/>
      <c r="B70" s="4"/>
      <c r="Z70" s="57"/>
    </row>
    <row r="71" spans="1:26" ht="12.75">
      <c r="A71" s="52"/>
      <c r="Z71" s="57"/>
    </row>
    <row r="72" spans="1:26" ht="12.75">
      <c r="A72" s="52"/>
      <c r="Z72" s="57"/>
    </row>
    <row r="73" ht="12.75">
      <c r="Z73" s="57"/>
    </row>
    <row r="74" ht="12.75">
      <c r="Z74" s="57"/>
    </row>
    <row r="75" ht="12.75">
      <c r="Z75" s="57"/>
    </row>
    <row r="76" ht="12.75">
      <c r="Z76" s="57"/>
    </row>
    <row r="77" ht="12.75">
      <c r="Z77" s="57"/>
    </row>
    <row r="78" ht="12.75">
      <c r="Z78" s="57"/>
    </row>
    <row r="79" ht="12.75">
      <c r="Z79" s="57"/>
    </row>
    <row r="80" ht="12.75">
      <c r="Z80" s="57"/>
    </row>
    <row r="81" spans="1:26" ht="12.75">
      <c r="A81" s="52"/>
      <c r="B81" s="24"/>
      <c r="Z81" s="57"/>
    </row>
    <row r="82" spans="1:26" ht="12.75">
      <c r="A82" s="52"/>
      <c r="B82" s="24"/>
      <c r="Z82" s="57"/>
    </row>
    <row r="83" spans="1:26" ht="12.75">
      <c r="A83" s="52"/>
      <c r="B83" s="4"/>
      <c r="Z83" s="57"/>
    </row>
    <row r="84" spans="1:26" ht="12.75">
      <c r="A84" s="52"/>
      <c r="Z84" s="57"/>
    </row>
    <row r="85" spans="2:26" ht="12.75">
      <c r="B85" s="4"/>
      <c r="Z85" s="57"/>
    </row>
    <row r="86" spans="2:26" ht="12.75">
      <c r="B86" s="4"/>
      <c r="Z86" s="57"/>
    </row>
    <row r="87" spans="2:26" ht="12.75">
      <c r="B87" s="24"/>
      <c r="Z87" s="57"/>
    </row>
    <row r="88" ht="12.75">
      <c r="Z88" s="57"/>
    </row>
    <row r="89" spans="2:26" ht="12.75">
      <c r="B89" s="4"/>
      <c r="Z89" s="57"/>
    </row>
    <row r="90" ht="12.75">
      <c r="Z90" s="57"/>
    </row>
    <row r="91" spans="2:26" ht="12.75">
      <c r="B91" s="4"/>
      <c r="Z91" s="57"/>
    </row>
    <row r="92" spans="2:26" ht="12.75">
      <c r="B92" s="58"/>
      <c r="Z92" s="57"/>
    </row>
    <row r="93" ht="12.75">
      <c r="Z93" s="57"/>
    </row>
    <row r="94" ht="12.75">
      <c r="Z94" s="57"/>
    </row>
    <row r="95" ht="12.75">
      <c r="Z95" s="57"/>
    </row>
    <row r="96" spans="2:26" ht="12.75">
      <c r="B96" s="58"/>
      <c r="Z96" s="57"/>
    </row>
    <row r="97" spans="2:26" ht="12.75">
      <c r="B97" s="58"/>
      <c r="Z97" s="57"/>
    </row>
    <row r="98" spans="2:26" ht="12.75">
      <c r="B98" s="58"/>
      <c r="Z98" s="57"/>
    </row>
    <row r="99" spans="2:26" ht="12.75">
      <c r="B99" s="58"/>
      <c r="Z99" s="57"/>
    </row>
    <row r="100" spans="2:26" ht="12.75">
      <c r="B100" s="58"/>
      <c r="Z100" s="57"/>
    </row>
    <row r="101" spans="2:26" ht="12.75">
      <c r="B101" s="58"/>
      <c r="Z101" s="57"/>
    </row>
    <row r="102" spans="2:26" ht="12.75">
      <c r="B102" s="58"/>
      <c r="Z102" s="57"/>
    </row>
    <row r="103" spans="2:26" ht="12.75">
      <c r="B103" s="58"/>
      <c r="Z103" s="57"/>
    </row>
    <row r="104" spans="2:26" ht="12.75">
      <c r="B104" s="58"/>
      <c r="Z104" s="57"/>
    </row>
    <row r="105" spans="2:26" ht="12.75">
      <c r="B105" s="58"/>
      <c r="Z105" s="57"/>
    </row>
    <row r="106" spans="2:26" ht="12.75">
      <c r="B106" s="58"/>
      <c r="Z106" s="57"/>
    </row>
    <row r="107" spans="2:26" ht="12.75">
      <c r="B107" s="58"/>
      <c r="Z107" s="57"/>
    </row>
    <row r="108" spans="2:26" ht="12.75">
      <c r="B108" s="58"/>
      <c r="Z108" s="57"/>
    </row>
    <row r="109" spans="2:26" ht="12.75">
      <c r="B109" s="58"/>
      <c r="Z109" s="57"/>
    </row>
    <row r="110" spans="2:26" ht="12.75">
      <c r="B110" s="58"/>
      <c r="Z110" s="57"/>
    </row>
    <row r="111" ht="12.75">
      <c r="B111" s="58"/>
    </row>
    <row r="112" ht="12.75">
      <c r="B112" s="58"/>
    </row>
    <row r="113" ht="12.75">
      <c r="B113" s="58"/>
    </row>
    <row r="114" ht="12.75">
      <c r="B114" s="58"/>
    </row>
    <row r="115" ht="12.75">
      <c r="B115" s="58"/>
    </row>
    <row r="116" ht="12.75">
      <c r="B116" s="58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ht="12.75">
      <c r="B121" s="58"/>
    </row>
    <row r="122" ht="12.75">
      <c r="B122" s="58"/>
    </row>
    <row r="123" ht="12.75">
      <c r="B123" s="58"/>
    </row>
    <row r="124" ht="12.75">
      <c r="B124" s="58"/>
    </row>
    <row r="125" ht="12.75">
      <c r="B125" s="58"/>
    </row>
    <row r="126" ht="12.75">
      <c r="B126" s="58"/>
    </row>
    <row r="127" ht="12.75">
      <c r="B127" s="58"/>
    </row>
    <row r="128" ht="12.75">
      <c r="B128" s="58"/>
    </row>
    <row r="129" ht="12.75">
      <c r="B129" s="58"/>
    </row>
    <row r="130" ht="12.75">
      <c r="B130" s="58"/>
    </row>
    <row r="131" ht="12.75">
      <c r="B131" s="58"/>
    </row>
    <row r="132" ht="12.75">
      <c r="B132" s="58"/>
    </row>
    <row r="133" ht="12.75">
      <c r="B133" s="58"/>
    </row>
    <row r="134" ht="12.75">
      <c r="B134" s="58"/>
    </row>
    <row r="135" ht="12.75">
      <c r="B135" s="58"/>
    </row>
    <row r="136" ht="12.75">
      <c r="B136" s="58"/>
    </row>
    <row r="137" ht="12.75">
      <c r="B137" s="58"/>
    </row>
    <row r="138" ht="12.75">
      <c r="B138" s="58"/>
    </row>
    <row r="139" ht="12.75">
      <c r="B139" s="58"/>
    </row>
    <row r="140" ht="12.75">
      <c r="B140" s="58"/>
    </row>
    <row r="141" ht="12.75">
      <c r="B141" s="58"/>
    </row>
    <row r="142" ht="12.75">
      <c r="B142" s="58"/>
    </row>
    <row r="143" ht="12.75">
      <c r="B143" s="58"/>
    </row>
    <row r="144" ht="12.75">
      <c r="B144" s="58"/>
    </row>
    <row r="145" ht="12.75">
      <c r="B145" s="58"/>
    </row>
    <row r="146" ht="12.75">
      <c r="B146" s="58"/>
    </row>
    <row r="147" ht="12.75">
      <c r="B147" s="58"/>
    </row>
    <row r="148" ht="12.75">
      <c r="B148" s="58"/>
    </row>
    <row r="149" ht="12.75">
      <c r="B149" s="58"/>
    </row>
    <row r="150" ht="12.75">
      <c r="B150" s="58"/>
    </row>
    <row r="151" ht="12.75">
      <c r="B151" s="58"/>
    </row>
    <row r="152" ht="12.75">
      <c r="B152" s="58"/>
    </row>
    <row r="153" ht="12.75">
      <c r="B153" s="58"/>
    </row>
    <row r="154" ht="12.75">
      <c r="B154" s="58"/>
    </row>
    <row r="155" ht="12.75">
      <c r="B155" s="58"/>
    </row>
    <row r="156" ht="12.75">
      <c r="B156" s="58"/>
    </row>
    <row r="157" ht="12.75">
      <c r="B157" s="58"/>
    </row>
    <row r="158" ht="12.75">
      <c r="B158" s="58"/>
    </row>
    <row r="159" ht="12.75">
      <c r="B159" s="58"/>
    </row>
    <row r="160" ht="12.75">
      <c r="B160" s="58"/>
    </row>
    <row r="161" ht="12.75">
      <c r="B161" s="58"/>
    </row>
    <row r="162" ht="12.75">
      <c r="B162" s="58"/>
    </row>
    <row r="163" ht="12.75">
      <c r="B163" s="58"/>
    </row>
    <row r="164" ht="12.75">
      <c r="B164" s="58"/>
    </row>
    <row r="165" ht="12.75">
      <c r="B165" s="58"/>
    </row>
    <row r="166" ht="12.75">
      <c r="B166" s="58"/>
    </row>
    <row r="167" ht="12.75">
      <c r="B167" s="58"/>
    </row>
    <row r="168" ht="12.75">
      <c r="B168" s="58"/>
    </row>
    <row r="169" ht="12.75">
      <c r="B169" s="58"/>
    </row>
    <row r="170" ht="12.75">
      <c r="B170" s="58"/>
    </row>
    <row r="171" ht="12.75">
      <c r="B171" s="58"/>
    </row>
    <row r="172" ht="12.75">
      <c r="B172" s="58"/>
    </row>
    <row r="173" ht="12.75">
      <c r="B173" s="58"/>
    </row>
    <row r="174" ht="12.75">
      <c r="B174" s="58"/>
    </row>
    <row r="175" ht="12.75">
      <c r="B175" s="58"/>
    </row>
  </sheetData>
  <sheetProtection/>
  <mergeCells count="38">
    <mergeCell ref="W3:W5"/>
    <mergeCell ref="X3:X5"/>
    <mergeCell ref="Y3:Y5"/>
    <mergeCell ref="Z3:AA3"/>
    <mergeCell ref="Z4:AA4"/>
    <mergeCell ref="S3:S5"/>
    <mergeCell ref="T3:T5"/>
    <mergeCell ref="U3:U5"/>
    <mergeCell ref="V3:V5"/>
    <mergeCell ref="O3:O5"/>
    <mergeCell ref="P3:P5"/>
    <mergeCell ref="Q3:Q5"/>
    <mergeCell ref="R3:R5"/>
    <mergeCell ref="L3:L5"/>
    <mergeCell ref="M3:M5"/>
    <mergeCell ref="N3:N5"/>
    <mergeCell ref="J2:N2"/>
    <mergeCell ref="J3:J5"/>
    <mergeCell ref="K3:K5"/>
    <mergeCell ref="J1:S1"/>
    <mergeCell ref="T1:Y1"/>
    <mergeCell ref="Z1:AB1"/>
    <mergeCell ref="Z2:AA2"/>
    <mergeCell ref="O2:S2"/>
    <mergeCell ref="T2:V2"/>
    <mergeCell ref="W2:Y2"/>
    <mergeCell ref="F1:G2"/>
    <mergeCell ref="F3:F5"/>
    <mergeCell ref="G3:G5"/>
    <mergeCell ref="H1:I2"/>
    <mergeCell ref="H3:H5"/>
    <mergeCell ref="I3:I5"/>
    <mergeCell ref="A1:A5"/>
    <mergeCell ref="D1:E2"/>
    <mergeCell ref="D3:D5"/>
    <mergeCell ref="E3:E5"/>
    <mergeCell ref="B1:B5"/>
    <mergeCell ref="C1:C5"/>
  </mergeCells>
  <printOptions horizontalCentered="1" verticalCentered="1"/>
  <pageMargins left="0.3937007874015748" right="0.3937007874015748" top="1.1811023622047245" bottom="0.984251968503937" header="0.5118110236220472" footer="0.5118110236220472"/>
  <pageSetup fitToHeight="1" fitToWidth="1" horizontalDpi="300" verticalDpi="300" orientation="landscape" paperSize="9" scale="72" r:id="rId1"/>
  <headerFooter alignWithMargins="0">
    <oddHeader>&amp;C&amp;"Arial,Félkövér"&amp;12"GYŐRÖK IMRE"
Nosztalgia Rádiótöbbtusa Emlékverseny 2011
&amp;"Arial,Normál"&amp;10Salgótarján-Salgóbánya, 2011. július 22-23-24.
Egyéni végleges eredmények listája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1.28125" style="37" bestFit="1" customWidth="1"/>
    <col min="2" max="2" width="20.8515625" style="37" bestFit="1" customWidth="1"/>
    <col min="3" max="3" width="11.57421875" style="37" customWidth="1"/>
    <col min="4" max="4" width="11.28125" style="37" customWidth="1"/>
    <col min="5" max="5" width="8.7109375" style="37" bestFit="1" customWidth="1"/>
    <col min="6" max="6" width="11.00390625" style="53" customWidth="1"/>
    <col min="7" max="7" width="3.8515625" style="37" bestFit="1" customWidth="1"/>
    <col min="8" max="8" width="4.8515625" style="37" bestFit="1" customWidth="1"/>
    <col min="9" max="9" width="6.421875" style="37" bestFit="1" customWidth="1"/>
    <col min="10" max="10" width="4.8515625" style="37" bestFit="1" customWidth="1"/>
    <col min="11" max="11" width="5.421875" style="37" bestFit="1" customWidth="1"/>
    <col min="12" max="12" width="4.7109375" style="37" bestFit="1" customWidth="1"/>
    <col min="13" max="13" width="6.57421875" style="37" bestFit="1" customWidth="1"/>
    <col min="14" max="14" width="6.8515625" style="37" bestFit="1" customWidth="1"/>
    <col min="15" max="16" width="5.57421875" style="54" bestFit="1" customWidth="1"/>
    <col min="17" max="17" width="4.7109375" style="54" bestFit="1" customWidth="1"/>
    <col min="18" max="18" width="6.57421875" style="54" bestFit="1" customWidth="1"/>
    <col min="19" max="19" width="6.8515625" style="54" bestFit="1" customWidth="1"/>
    <col min="20" max="20" width="5.57421875" style="54" bestFit="1" customWidth="1"/>
    <col min="21" max="21" width="5.421875" style="37" bestFit="1" customWidth="1"/>
    <col min="22" max="22" width="4.7109375" style="37" bestFit="1" customWidth="1"/>
    <col min="23" max="23" width="5.57421875" style="37" bestFit="1" customWidth="1"/>
    <col min="24" max="24" width="5.421875" style="37" bestFit="1" customWidth="1"/>
    <col min="25" max="25" width="4.7109375" style="37" bestFit="1" customWidth="1"/>
    <col min="26" max="26" width="5.57421875" style="37" bestFit="1" customWidth="1"/>
    <col min="27" max="27" width="11.8515625" style="37" customWidth="1"/>
    <col min="28" max="28" width="7.28125" style="37" customWidth="1"/>
    <col min="29" max="29" width="7.7109375" style="37" customWidth="1"/>
    <col min="30" max="16384" width="9.140625" style="37" customWidth="1"/>
  </cols>
  <sheetData>
    <row r="1" spans="1:29" ht="12.75" customHeight="1">
      <c r="A1" s="171" t="s">
        <v>6</v>
      </c>
      <c r="B1" s="131" t="s">
        <v>5</v>
      </c>
      <c r="C1" s="171" t="s">
        <v>22</v>
      </c>
      <c r="D1" s="171" t="s">
        <v>23</v>
      </c>
      <c r="E1" s="134" t="s">
        <v>25</v>
      </c>
      <c r="F1" s="135"/>
      <c r="G1" s="144" t="s">
        <v>0</v>
      </c>
      <c r="H1" s="145"/>
      <c r="I1" s="152" t="s">
        <v>1</v>
      </c>
      <c r="J1" s="145"/>
      <c r="K1" s="156" t="s">
        <v>2</v>
      </c>
      <c r="L1" s="157"/>
      <c r="M1" s="157"/>
      <c r="N1" s="157"/>
      <c r="O1" s="157"/>
      <c r="P1" s="157"/>
      <c r="Q1" s="157"/>
      <c r="R1" s="157"/>
      <c r="S1" s="157"/>
      <c r="T1" s="158"/>
      <c r="U1" s="156" t="s">
        <v>3</v>
      </c>
      <c r="V1" s="157"/>
      <c r="W1" s="157"/>
      <c r="X1" s="157"/>
      <c r="Y1" s="157"/>
      <c r="Z1" s="158"/>
      <c r="AA1" s="159" t="s">
        <v>4</v>
      </c>
      <c r="AB1" s="160"/>
      <c r="AC1" s="161"/>
    </row>
    <row r="2" spans="1:29" ht="12.75">
      <c r="A2" s="172"/>
      <c r="B2" s="132"/>
      <c r="C2" s="172"/>
      <c r="D2" s="172"/>
      <c r="E2" s="124"/>
      <c r="F2" s="125"/>
      <c r="G2" s="146"/>
      <c r="H2" s="147"/>
      <c r="I2" s="153"/>
      <c r="J2" s="147"/>
      <c r="K2" s="166" t="s">
        <v>14</v>
      </c>
      <c r="L2" s="164"/>
      <c r="M2" s="164"/>
      <c r="N2" s="164"/>
      <c r="O2" s="165"/>
      <c r="P2" s="164" t="s">
        <v>15</v>
      </c>
      <c r="Q2" s="164"/>
      <c r="R2" s="164"/>
      <c r="S2" s="164"/>
      <c r="T2" s="165"/>
      <c r="U2" s="166" t="s">
        <v>14</v>
      </c>
      <c r="V2" s="164"/>
      <c r="W2" s="165"/>
      <c r="X2" s="164" t="s">
        <v>15</v>
      </c>
      <c r="Y2" s="164"/>
      <c r="Z2" s="165"/>
      <c r="AA2" s="162" t="s">
        <v>17</v>
      </c>
      <c r="AB2" s="163"/>
      <c r="AC2" s="38">
        <v>0.047418981481481486</v>
      </c>
    </row>
    <row r="3" spans="1:29" ht="12.75">
      <c r="A3" s="172"/>
      <c r="B3" s="132"/>
      <c r="C3" s="172"/>
      <c r="D3" s="172"/>
      <c r="E3" s="136" t="s">
        <v>27</v>
      </c>
      <c r="F3" s="139" t="s">
        <v>26</v>
      </c>
      <c r="G3" s="148" t="s">
        <v>7</v>
      </c>
      <c r="H3" s="150" t="s">
        <v>9</v>
      </c>
      <c r="I3" s="154" t="s">
        <v>8</v>
      </c>
      <c r="J3" s="150" t="s">
        <v>9</v>
      </c>
      <c r="K3" s="154" t="s">
        <v>10</v>
      </c>
      <c r="L3" s="148" t="s">
        <v>11</v>
      </c>
      <c r="M3" s="148" t="s">
        <v>12</v>
      </c>
      <c r="N3" s="148" t="s">
        <v>13</v>
      </c>
      <c r="O3" s="167" t="s">
        <v>9</v>
      </c>
      <c r="P3" s="148" t="s">
        <v>10</v>
      </c>
      <c r="Q3" s="148" t="s">
        <v>11</v>
      </c>
      <c r="R3" s="148" t="s">
        <v>12</v>
      </c>
      <c r="S3" s="148" t="s">
        <v>13</v>
      </c>
      <c r="T3" s="167" t="s">
        <v>9</v>
      </c>
      <c r="U3" s="154" t="s">
        <v>10</v>
      </c>
      <c r="V3" s="148" t="s">
        <v>11</v>
      </c>
      <c r="W3" s="150" t="s">
        <v>9</v>
      </c>
      <c r="X3" s="148" t="s">
        <v>10</v>
      </c>
      <c r="Y3" s="148" t="s">
        <v>11</v>
      </c>
      <c r="Z3" s="150" t="s">
        <v>9</v>
      </c>
      <c r="AA3" s="162" t="s">
        <v>18</v>
      </c>
      <c r="AB3" s="163"/>
      <c r="AC3" s="39">
        <v>0.025925925925925925</v>
      </c>
    </row>
    <row r="4" spans="1:29" ht="12.75">
      <c r="A4" s="172"/>
      <c r="B4" s="132"/>
      <c r="C4" s="172"/>
      <c r="D4" s="172"/>
      <c r="E4" s="137"/>
      <c r="F4" s="125"/>
      <c r="G4" s="148"/>
      <c r="H4" s="150"/>
      <c r="I4" s="154"/>
      <c r="J4" s="150"/>
      <c r="K4" s="154"/>
      <c r="L4" s="148"/>
      <c r="M4" s="148"/>
      <c r="N4" s="148"/>
      <c r="O4" s="167"/>
      <c r="P4" s="148"/>
      <c r="Q4" s="148"/>
      <c r="R4" s="148"/>
      <c r="S4" s="148"/>
      <c r="T4" s="167"/>
      <c r="U4" s="154"/>
      <c r="V4" s="148"/>
      <c r="W4" s="150"/>
      <c r="X4" s="148"/>
      <c r="Y4" s="148"/>
      <c r="Z4" s="150"/>
      <c r="AA4" s="162" t="s">
        <v>29</v>
      </c>
      <c r="AB4" s="163"/>
      <c r="AC4" s="39">
        <v>0.02175925925925926</v>
      </c>
    </row>
    <row r="5" spans="1:29" s="5" customFormat="1" ht="13.5" thickBot="1">
      <c r="A5" s="173"/>
      <c r="B5" s="133"/>
      <c r="C5" s="174"/>
      <c r="D5" s="174"/>
      <c r="E5" s="138"/>
      <c r="F5" s="140"/>
      <c r="G5" s="149"/>
      <c r="H5" s="151"/>
      <c r="I5" s="155"/>
      <c r="J5" s="151"/>
      <c r="K5" s="155"/>
      <c r="L5" s="149"/>
      <c r="M5" s="149"/>
      <c r="N5" s="149"/>
      <c r="O5" s="151"/>
      <c r="P5" s="149"/>
      <c r="Q5" s="149"/>
      <c r="R5" s="149"/>
      <c r="S5" s="149"/>
      <c r="T5" s="151"/>
      <c r="U5" s="155"/>
      <c r="V5" s="149"/>
      <c r="W5" s="151"/>
      <c r="X5" s="149"/>
      <c r="Y5" s="149"/>
      <c r="Z5" s="151"/>
      <c r="AA5" s="41" t="s">
        <v>16</v>
      </c>
      <c r="AB5" s="40" t="s">
        <v>31</v>
      </c>
      <c r="AC5" s="42" t="s">
        <v>9</v>
      </c>
    </row>
    <row r="6" spans="1:29" s="5" customFormat="1" ht="12.75">
      <c r="A6" s="131" t="s">
        <v>83</v>
      </c>
      <c r="B6" s="106" t="s">
        <v>60</v>
      </c>
      <c r="C6" s="170">
        <f>+F6+F7+F8</f>
        <v>1759.1666666666667</v>
      </c>
      <c r="D6" s="131" t="s">
        <v>51</v>
      </c>
      <c r="E6" s="74">
        <v>2</v>
      </c>
      <c r="F6" s="75">
        <v>513.1666666666666</v>
      </c>
      <c r="G6" s="76">
        <v>47</v>
      </c>
      <c r="H6" s="77">
        <v>47</v>
      </c>
      <c r="I6" s="78">
        <v>8</v>
      </c>
      <c r="J6" s="77">
        <v>40</v>
      </c>
      <c r="K6" s="78">
        <v>95</v>
      </c>
      <c r="L6" s="76">
        <v>0</v>
      </c>
      <c r="M6" s="76">
        <v>0</v>
      </c>
      <c r="N6" s="79">
        <v>1</v>
      </c>
      <c r="O6" s="80">
        <v>79.16666666666666</v>
      </c>
      <c r="P6" s="81">
        <v>68</v>
      </c>
      <c r="Q6" s="81">
        <v>0</v>
      </c>
      <c r="R6" s="81">
        <v>0</v>
      </c>
      <c r="S6" s="79">
        <v>1</v>
      </c>
      <c r="T6" s="80">
        <v>85</v>
      </c>
      <c r="U6" s="78">
        <v>140</v>
      </c>
      <c r="V6" s="76">
        <v>0</v>
      </c>
      <c r="W6" s="80">
        <v>90</v>
      </c>
      <c r="X6" s="76">
        <v>180</v>
      </c>
      <c r="Y6" s="76">
        <v>0</v>
      </c>
      <c r="Z6" s="80">
        <v>80</v>
      </c>
      <c r="AA6" s="82">
        <v>0.06277777777777778</v>
      </c>
      <c r="AB6" s="76">
        <v>7</v>
      </c>
      <c r="AC6" s="83">
        <v>92</v>
      </c>
    </row>
    <row r="7" spans="1:29" s="5" customFormat="1" ht="12.75">
      <c r="A7" s="168"/>
      <c r="B7" s="105" t="s">
        <v>34</v>
      </c>
      <c r="C7" s="168"/>
      <c r="D7" s="168"/>
      <c r="E7" s="43">
        <v>2</v>
      </c>
      <c r="F7" s="17">
        <v>642.2307692307693</v>
      </c>
      <c r="G7" s="6">
        <v>53</v>
      </c>
      <c r="H7" s="20">
        <v>53</v>
      </c>
      <c r="I7" s="19">
        <v>8</v>
      </c>
      <c r="J7" s="20">
        <v>40</v>
      </c>
      <c r="K7" s="19">
        <v>129</v>
      </c>
      <c r="L7" s="6">
        <v>0</v>
      </c>
      <c r="M7" s="6">
        <v>0</v>
      </c>
      <c r="N7" s="21">
        <v>1</v>
      </c>
      <c r="O7" s="22">
        <v>99.23076923076923</v>
      </c>
      <c r="P7" s="23">
        <v>91</v>
      </c>
      <c r="Q7" s="23">
        <v>0</v>
      </c>
      <c r="R7" s="23">
        <v>0</v>
      </c>
      <c r="S7" s="21">
        <v>1</v>
      </c>
      <c r="T7" s="22">
        <v>100</v>
      </c>
      <c r="U7" s="19">
        <v>170</v>
      </c>
      <c r="V7" s="6">
        <v>2</v>
      </c>
      <c r="W7" s="22">
        <v>96</v>
      </c>
      <c r="X7" s="6">
        <v>230</v>
      </c>
      <c r="Y7" s="6">
        <v>2</v>
      </c>
      <c r="Z7" s="22">
        <v>96</v>
      </c>
      <c r="AA7" s="90">
        <v>0.06163194444444445</v>
      </c>
      <c r="AB7" s="6">
        <v>12</v>
      </c>
      <c r="AC7" s="91">
        <v>158</v>
      </c>
    </row>
    <row r="8" spans="1:29" s="5" customFormat="1" ht="13.5" thickBot="1">
      <c r="A8" s="169"/>
      <c r="B8" s="113" t="s">
        <v>39</v>
      </c>
      <c r="C8" s="169"/>
      <c r="D8" s="169"/>
      <c r="E8" s="50">
        <v>3</v>
      </c>
      <c r="F8" s="10">
        <v>603.7692307692307</v>
      </c>
      <c r="G8" s="11">
        <v>48</v>
      </c>
      <c r="H8" s="32">
        <v>48</v>
      </c>
      <c r="I8" s="13">
        <v>8</v>
      </c>
      <c r="J8" s="32">
        <v>40</v>
      </c>
      <c r="K8" s="13">
        <v>121</v>
      </c>
      <c r="L8" s="11">
        <v>0</v>
      </c>
      <c r="M8" s="11">
        <v>1</v>
      </c>
      <c r="N8" s="14">
        <v>0.9</v>
      </c>
      <c r="O8" s="15">
        <v>83.76923076923077</v>
      </c>
      <c r="P8" s="16">
        <v>92</v>
      </c>
      <c r="Q8" s="16">
        <v>0</v>
      </c>
      <c r="R8" s="16">
        <v>0</v>
      </c>
      <c r="S8" s="14">
        <v>1</v>
      </c>
      <c r="T8" s="15">
        <v>100</v>
      </c>
      <c r="U8" s="13">
        <v>170</v>
      </c>
      <c r="V8" s="11">
        <v>1</v>
      </c>
      <c r="W8" s="15">
        <v>98</v>
      </c>
      <c r="X8" s="11">
        <v>230</v>
      </c>
      <c r="Y8" s="11">
        <v>0</v>
      </c>
      <c r="Z8" s="15">
        <v>100</v>
      </c>
      <c r="AA8" s="70">
        <v>0.07016203703703704</v>
      </c>
      <c r="AB8" s="11">
        <v>12</v>
      </c>
      <c r="AC8" s="71">
        <v>134</v>
      </c>
    </row>
    <row r="9" spans="1:29" s="5" customFormat="1" ht="12.75">
      <c r="A9" s="131" t="s">
        <v>80</v>
      </c>
      <c r="B9" s="110" t="s">
        <v>43</v>
      </c>
      <c r="C9" s="170">
        <f>+F9+F10+F11</f>
        <v>1547.9811965811966</v>
      </c>
      <c r="D9" s="131" t="s">
        <v>52</v>
      </c>
      <c r="E9" s="43">
        <v>6</v>
      </c>
      <c r="F9" s="44">
        <v>506.4</v>
      </c>
      <c r="G9" s="45">
        <v>71</v>
      </c>
      <c r="H9" s="18">
        <v>71</v>
      </c>
      <c r="I9" s="46">
        <v>3</v>
      </c>
      <c r="J9" s="18">
        <v>15</v>
      </c>
      <c r="K9" s="46">
        <v>91</v>
      </c>
      <c r="L9" s="45">
        <v>1</v>
      </c>
      <c r="M9" s="45">
        <v>0</v>
      </c>
      <c r="N9" s="3">
        <v>0.8</v>
      </c>
      <c r="O9" s="22">
        <v>54.769230769230774</v>
      </c>
      <c r="P9" s="47">
        <v>67</v>
      </c>
      <c r="Q9" s="47">
        <v>1</v>
      </c>
      <c r="R9" s="47">
        <v>0</v>
      </c>
      <c r="S9" s="3">
        <v>0.8</v>
      </c>
      <c r="T9" s="22">
        <v>57.77777777777777</v>
      </c>
      <c r="U9" s="46">
        <v>150</v>
      </c>
      <c r="V9" s="45">
        <v>2</v>
      </c>
      <c r="W9" s="22">
        <v>76</v>
      </c>
      <c r="X9" s="45">
        <v>200</v>
      </c>
      <c r="Y9" s="45">
        <v>3</v>
      </c>
      <c r="Z9" s="22">
        <v>64</v>
      </c>
      <c r="AA9" s="90">
        <v>0.057881944444444444</v>
      </c>
      <c r="AB9" s="6">
        <v>12</v>
      </c>
      <c r="AC9" s="91">
        <v>168</v>
      </c>
    </row>
    <row r="10" spans="1:29" s="5" customFormat="1" ht="12.75">
      <c r="A10" s="168"/>
      <c r="B10" s="105" t="s">
        <v>36</v>
      </c>
      <c r="C10" s="168"/>
      <c r="D10" s="168"/>
      <c r="E10" s="43">
        <v>4</v>
      </c>
      <c r="F10" s="17">
        <v>535.1880341880342</v>
      </c>
      <c r="G10" s="6">
        <v>25</v>
      </c>
      <c r="H10" s="20">
        <v>25</v>
      </c>
      <c r="I10" s="19">
        <v>2</v>
      </c>
      <c r="J10" s="20">
        <v>10</v>
      </c>
      <c r="K10" s="19">
        <v>108</v>
      </c>
      <c r="L10" s="6">
        <v>0</v>
      </c>
      <c r="M10" s="6">
        <v>0</v>
      </c>
      <c r="N10" s="21">
        <v>1</v>
      </c>
      <c r="O10" s="22">
        <v>83.07692307692308</v>
      </c>
      <c r="P10" s="23">
        <v>82</v>
      </c>
      <c r="Q10" s="23">
        <v>1</v>
      </c>
      <c r="R10" s="23">
        <v>0</v>
      </c>
      <c r="S10" s="21">
        <v>0.8</v>
      </c>
      <c r="T10" s="22">
        <v>71.11111111111111</v>
      </c>
      <c r="U10" s="19">
        <v>170</v>
      </c>
      <c r="V10" s="6">
        <v>0</v>
      </c>
      <c r="W10" s="22">
        <v>100</v>
      </c>
      <c r="X10" s="6">
        <v>220</v>
      </c>
      <c r="Y10" s="6">
        <v>4</v>
      </c>
      <c r="Z10" s="22">
        <v>82</v>
      </c>
      <c r="AA10" s="90">
        <v>0.05935185185185185</v>
      </c>
      <c r="AB10" s="6">
        <v>12</v>
      </c>
      <c r="AC10" s="91">
        <v>164</v>
      </c>
    </row>
    <row r="11" spans="1:29" s="5" customFormat="1" ht="13.5" thickBot="1">
      <c r="A11" s="169"/>
      <c r="B11" s="111" t="s">
        <v>40</v>
      </c>
      <c r="C11" s="169"/>
      <c r="D11" s="169"/>
      <c r="E11" s="50">
        <v>7</v>
      </c>
      <c r="F11" s="10">
        <v>506.39316239316236</v>
      </c>
      <c r="G11" s="11">
        <v>50</v>
      </c>
      <c r="H11" s="12">
        <v>50</v>
      </c>
      <c r="I11" s="13">
        <v>6</v>
      </c>
      <c r="J11" s="12">
        <v>30</v>
      </c>
      <c r="K11" s="13">
        <v>97</v>
      </c>
      <c r="L11" s="11">
        <v>0</v>
      </c>
      <c r="M11" s="11">
        <v>0</v>
      </c>
      <c r="N11" s="14">
        <v>1</v>
      </c>
      <c r="O11" s="15">
        <v>74.61538461538461</v>
      </c>
      <c r="P11" s="16">
        <v>67</v>
      </c>
      <c r="Q11" s="16">
        <v>1</v>
      </c>
      <c r="R11" s="16">
        <v>0</v>
      </c>
      <c r="S11" s="14">
        <v>0.8</v>
      </c>
      <c r="T11" s="15">
        <v>57.77777777777777</v>
      </c>
      <c r="U11" s="13">
        <v>140</v>
      </c>
      <c r="V11" s="11">
        <v>2</v>
      </c>
      <c r="W11" s="15">
        <v>66</v>
      </c>
      <c r="X11" s="11">
        <v>190</v>
      </c>
      <c r="Y11" s="11">
        <v>3</v>
      </c>
      <c r="Z11" s="15">
        <v>54</v>
      </c>
      <c r="AA11" s="70">
        <v>0.05587962962962963</v>
      </c>
      <c r="AB11" s="11">
        <v>12</v>
      </c>
      <c r="AC11" s="71">
        <v>174</v>
      </c>
    </row>
    <row r="12" spans="1:29" s="5" customFormat="1" ht="12.75">
      <c r="A12" s="131" t="s">
        <v>78</v>
      </c>
      <c r="B12" s="107" t="s">
        <v>44</v>
      </c>
      <c r="C12" s="170">
        <f>+F12+F13+F14</f>
        <v>1417.4017094017095</v>
      </c>
      <c r="D12" s="131" t="s">
        <v>53</v>
      </c>
      <c r="E12" s="92" t="s">
        <v>51</v>
      </c>
      <c r="F12" s="25">
        <v>649</v>
      </c>
      <c r="G12" s="26">
        <v>44</v>
      </c>
      <c r="H12" s="27">
        <v>44</v>
      </c>
      <c r="I12" s="28">
        <v>4</v>
      </c>
      <c r="J12" s="27">
        <v>20</v>
      </c>
      <c r="K12" s="28">
        <v>102</v>
      </c>
      <c r="L12" s="26">
        <v>0</v>
      </c>
      <c r="M12" s="26">
        <v>0</v>
      </c>
      <c r="N12" s="29">
        <v>1</v>
      </c>
      <c r="O12" s="30">
        <v>85</v>
      </c>
      <c r="P12" s="31">
        <v>80</v>
      </c>
      <c r="Q12" s="31">
        <v>0</v>
      </c>
      <c r="R12" s="31">
        <v>0</v>
      </c>
      <c r="S12" s="29">
        <v>1</v>
      </c>
      <c r="T12" s="30">
        <v>100</v>
      </c>
      <c r="U12" s="28">
        <v>150</v>
      </c>
      <c r="V12" s="26">
        <v>0</v>
      </c>
      <c r="W12" s="30">
        <v>100</v>
      </c>
      <c r="X12" s="26">
        <v>200</v>
      </c>
      <c r="Y12" s="26">
        <v>0</v>
      </c>
      <c r="Z12" s="30">
        <v>100</v>
      </c>
      <c r="AA12" s="93">
        <v>0.025925925925925925</v>
      </c>
      <c r="AB12" s="26">
        <v>7</v>
      </c>
      <c r="AC12" s="94">
        <v>200</v>
      </c>
    </row>
    <row r="13" spans="1:29" s="5" customFormat="1" ht="12.75">
      <c r="A13" s="168"/>
      <c r="B13" s="109" t="s">
        <v>41</v>
      </c>
      <c r="C13" s="168"/>
      <c r="D13" s="168"/>
      <c r="E13" s="43">
        <v>8</v>
      </c>
      <c r="F13" s="44">
        <f>+AC13+Z13+W13+T13+O13+J13+H13</f>
        <v>521</v>
      </c>
      <c r="G13" s="45">
        <v>41</v>
      </c>
      <c r="H13" s="18">
        <f>+G13</f>
        <v>41</v>
      </c>
      <c r="I13" s="46">
        <v>8</v>
      </c>
      <c r="J13" s="18">
        <f>+I13*5</f>
        <v>40</v>
      </c>
      <c r="K13" s="46">
        <v>125</v>
      </c>
      <c r="L13" s="45">
        <v>0</v>
      </c>
      <c r="M13" s="45">
        <v>1</v>
      </c>
      <c r="N13" s="3">
        <v>0.9</v>
      </c>
      <c r="O13" s="22">
        <f>+IF(K13="",0,IF(D13="Férfi",IF(L13&gt;5,0,(IF(K13&gt;130,130,K13)-L13*2)/130*100*N13),IF(L13&gt;5,0,(IF(K13&gt;120,120,K13)-L13*2)/120*100*N13)))</f>
        <v>90</v>
      </c>
      <c r="P13" s="47">
        <v>93</v>
      </c>
      <c r="Q13" s="47">
        <v>0</v>
      </c>
      <c r="R13" s="47">
        <v>0</v>
      </c>
      <c r="S13" s="3">
        <v>1</v>
      </c>
      <c r="T13" s="22">
        <f>+IF(P13="",0,IF(D13="Férfi",IF(Q13&gt;5,0,(IF(P13&gt;90,90,P13)-Q13*2)/90*100*S13),IF(Q13&gt;5,0,(IF(P13&gt;80,80,P13)-Q13*2)/80*100*S13)))</f>
        <v>100</v>
      </c>
      <c r="U13" s="46">
        <v>170</v>
      </c>
      <c r="V13" s="45">
        <v>0</v>
      </c>
      <c r="W13" s="121">
        <f>+IF(IF(U13="",0,IF(D13="Férfi",IF(V13&gt;5,0,IF(U13-70&lt;0,0,U13-70-V13*2)),IF(V13&gt;5,0,IF(U13-50&lt;0,0,U13-50-V13*2))))&lt;0,0,IF(U13="",0,IF(D13="Férfi",IF(V13&gt;5,0,IF(U13-70&lt;0,0,U13-70-V13*2)),IF(V13&gt;5,0,IF(U13-50&lt;0,0,U13-50-V13*2)))))</f>
        <v>120</v>
      </c>
      <c r="X13" s="45">
        <v>230</v>
      </c>
      <c r="Y13" s="45">
        <v>0</v>
      </c>
      <c r="Z13" s="22">
        <f>+IF(X13="",0,IF(D13="Férfi",IF(Y13&gt;5,0,IF(X13-130&lt;0,0,X13-130-Y13*2)),IF(Y13&gt;5,0,IF(X13-100&lt;0,0,X13-100-Y13*2))))</f>
        <v>130</v>
      </c>
      <c r="AA13" s="90">
        <v>0.0637037037037037</v>
      </c>
      <c r="AB13" s="45">
        <v>6</v>
      </c>
      <c r="AC13" s="91">
        <f>IF(AA13="",0,IF(IF(D13="Férfi",IF(AB13&lt;12,0,200-ROUND(INT((AA13-AC$2)*86400+29)/60,0)*2),IF(AB13&lt;7,0,200-ROUND(INT((AA13-AC$3)*86400+29)/60,0)*2))&lt;0,0,IF(D13="Férfi",IF(AB13&lt;12,0,200-ROUND(INT((AA13-AC$2)*86400+29)/60,0)*2),IF(AB13&lt;7,0,200-ROUND(INT((AA13-AC$3)*86400+29)/60,0)*2))))</f>
        <v>0</v>
      </c>
    </row>
    <row r="14" spans="1:29" s="6" customFormat="1" ht="13.5" thickBot="1">
      <c r="A14" s="169"/>
      <c r="B14" s="111" t="s">
        <v>37</v>
      </c>
      <c r="C14" s="169"/>
      <c r="D14" s="169"/>
      <c r="E14" s="50">
        <v>15</v>
      </c>
      <c r="F14" s="51">
        <v>247.4017094017094</v>
      </c>
      <c r="G14" s="33">
        <v>55</v>
      </c>
      <c r="H14" s="32">
        <v>55</v>
      </c>
      <c r="I14" s="34">
        <v>3</v>
      </c>
      <c r="J14" s="32">
        <v>15</v>
      </c>
      <c r="K14" s="34">
        <v>85</v>
      </c>
      <c r="L14" s="33">
        <v>2</v>
      </c>
      <c r="M14" s="33">
        <v>1</v>
      </c>
      <c r="N14" s="35">
        <v>0.8</v>
      </c>
      <c r="O14" s="15">
        <v>49.84615384615385</v>
      </c>
      <c r="P14" s="36">
        <v>60</v>
      </c>
      <c r="Q14" s="36">
        <v>1</v>
      </c>
      <c r="R14" s="36">
        <v>1</v>
      </c>
      <c r="S14" s="35">
        <v>0.8</v>
      </c>
      <c r="T14" s="15">
        <v>51.55555555555556</v>
      </c>
      <c r="U14" s="34">
        <v>100</v>
      </c>
      <c r="V14" s="33">
        <v>0</v>
      </c>
      <c r="W14" s="15">
        <v>30</v>
      </c>
      <c r="X14" s="33">
        <v>180</v>
      </c>
      <c r="Y14" s="33">
        <v>2</v>
      </c>
      <c r="Z14" s="15">
        <v>46</v>
      </c>
      <c r="AA14" s="70">
        <v>0.030208333333333334</v>
      </c>
      <c r="AB14" s="11">
        <v>1</v>
      </c>
      <c r="AC14" s="71">
        <v>0</v>
      </c>
    </row>
    <row r="15" spans="1:29" s="5" customFormat="1" ht="12.75">
      <c r="A15" s="131" t="s">
        <v>79</v>
      </c>
      <c r="B15" s="110" t="s">
        <v>55</v>
      </c>
      <c r="C15" s="170">
        <f>+F15+F16+F17</f>
        <v>1184.7948717948716</v>
      </c>
      <c r="D15" s="131">
        <v>4</v>
      </c>
      <c r="E15" s="43" t="s">
        <v>51</v>
      </c>
      <c r="F15" s="44">
        <v>352.8333333333333</v>
      </c>
      <c r="G15" s="45">
        <v>37</v>
      </c>
      <c r="H15" s="18">
        <v>37</v>
      </c>
      <c r="I15" s="46">
        <v>5</v>
      </c>
      <c r="J15" s="18">
        <v>25</v>
      </c>
      <c r="K15" s="46">
        <v>37</v>
      </c>
      <c r="L15" s="45">
        <v>0</v>
      </c>
      <c r="M15" s="45">
        <v>0</v>
      </c>
      <c r="N15" s="3">
        <v>1</v>
      </c>
      <c r="O15" s="22">
        <v>30.833333333333336</v>
      </c>
      <c r="P15" s="47">
        <v>32</v>
      </c>
      <c r="Q15" s="47">
        <v>0</v>
      </c>
      <c r="R15" s="47">
        <v>0</v>
      </c>
      <c r="S15" s="3">
        <v>1</v>
      </c>
      <c r="T15" s="22">
        <v>40</v>
      </c>
      <c r="U15" s="46">
        <v>40</v>
      </c>
      <c r="V15" s="45">
        <v>0</v>
      </c>
      <c r="W15" s="22">
        <v>0</v>
      </c>
      <c r="X15" s="45">
        <v>60</v>
      </c>
      <c r="Y15" s="45">
        <v>0</v>
      </c>
      <c r="Z15" s="22">
        <v>20</v>
      </c>
      <c r="AA15" s="90">
        <v>0.02175925925925926</v>
      </c>
      <c r="AB15" s="6">
        <v>7</v>
      </c>
      <c r="AC15" s="91">
        <v>200</v>
      </c>
    </row>
    <row r="16" spans="1:29" s="5" customFormat="1" ht="12.75">
      <c r="A16" s="168"/>
      <c r="B16" s="105" t="s">
        <v>56</v>
      </c>
      <c r="C16" s="168"/>
      <c r="D16" s="168"/>
      <c r="E16" s="43">
        <v>4</v>
      </c>
      <c r="F16" s="17">
        <v>180.5</v>
      </c>
      <c r="G16" s="6">
        <v>20</v>
      </c>
      <c r="H16" s="20">
        <v>20</v>
      </c>
      <c r="I16" s="19">
        <v>3</v>
      </c>
      <c r="J16" s="20">
        <v>15</v>
      </c>
      <c r="K16" s="19">
        <v>0</v>
      </c>
      <c r="L16" s="6">
        <v>0</v>
      </c>
      <c r="M16" s="6">
        <v>0</v>
      </c>
      <c r="N16" s="21">
        <v>0</v>
      </c>
      <c r="O16" s="22">
        <v>0</v>
      </c>
      <c r="P16" s="23">
        <v>30</v>
      </c>
      <c r="Q16" s="23">
        <v>0</v>
      </c>
      <c r="R16" s="23">
        <v>0</v>
      </c>
      <c r="S16" s="21">
        <v>1</v>
      </c>
      <c r="T16" s="22">
        <v>37.5</v>
      </c>
      <c r="U16" s="19">
        <v>0</v>
      </c>
      <c r="V16" s="6">
        <v>0</v>
      </c>
      <c r="W16" s="22">
        <v>0</v>
      </c>
      <c r="X16" s="6">
        <v>60</v>
      </c>
      <c r="Y16" s="6">
        <v>1</v>
      </c>
      <c r="Z16" s="22">
        <v>18</v>
      </c>
      <c r="AA16" s="90">
        <v>0.05991898148148148</v>
      </c>
      <c r="AB16" s="6">
        <v>7</v>
      </c>
      <c r="AC16" s="91">
        <v>90</v>
      </c>
    </row>
    <row r="17" spans="1:29" s="5" customFormat="1" ht="13.5" thickBot="1">
      <c r="A17" s="169"/>
      <c r="B17" s="111" t="s">
        <v>35</v>
      </c>
      <c r="C17" s="169"/>
      <c r="D17" s="169"/>
      <c r="E17" s="50" t="s">
        <v>51</v>
      </c>
      <c r="F17" s="10">
        <v>651.4615384615385</v>
      </c>
      <c r="G17" s="11">
        <v>56</v>
      </c>
      <c r="H17" s="12">
        <v>56</v>
      </c>
      <c r="I17" s="13">
        <v>7</v>
      </c>
      <c r="J17" s="12">
        <v>35</v>
      </c>
      <c r="K17" s="13">
        <v>115</v>
      </c>
      <c r="L17" s="11">
        <v>0</v>
      </c>
      <c r="M17" s="11">
        <v>0</v>
      </c>
      <c r="N17" s="14">
        <v>1</v>
      </c>
      <c r="O17" s="15">
        <v>88.46153846153845</v>
      </c>
      <c r="P17" s="16">
        <v>90</v>
      </c>
      <c r="Q17" s="16">
        <v>0</v>
      </c>
      <c r="R17" s="16">
        <v>0</v>
      </c>
      <c r="S17" s="14">
        <v>1</v>
      </c>
      <c r="T17" s="15">
        <v>100</v>
      </c>
      <c r="U17" s="13">
        <v>170</v>
      </c>
      <c r="V17" s="11">
        <v>3</v>
      </c>
      <c r="W17" s="15">
        <v>94</v>
      </c>
      <c r="X17" s="11">
        <v>210</v>
      </c>
      <c r="Y17" s="11">
        <v>1</v>
      </c>
      <c r="Z17" s="15">
        <v>78</v>
      </c>
      <c r="AA17" s="70">
        <v>0.047418981481481486</v>
      </c>
      <c r="AB17" s="11">
        <v>12</v>
      </c>
      <c r="AC17" s="71">
        <v>200</v>
      </c>
    </row>
    <row r="18" spans="1:29" s="5" customFormat="1" ht="12.75">
      <c r="A18" s="131" t="s">
        <v>81</v>
      </c>
      <c r="B18" s="107" t="s">
        <v>57</v>
      </c>
      <c r="C18" s="170">
        <f>+F18+F19+F20</f>
        <v>1040.6239316239316</v>
      </c>
      <c r="D18" s="131">
        <v>5</v>
      </c>
      <c r="E18" s="92">
        <v>11</v>
      </c>
      <c r="F18" s="25">
        <v>327.3162393162393</v>
      </c>
      <c r="G18" s="26">
        <v>51</v>
      </c>
      <c r="H18" s="27">
        <v>51</v>
      </c>
      <c r="I18" s="28">
        <v>7</v>
      </c>
      <c r="J18" s="27">
        <v>35</v>
      </c>
      <c r="K18" s="28">
        <v>91</v>
      </c>
      <c r="L18" s="26">
        <v>2</v>
      </c>
      <c r="M18" s="26">
        <v>0</v>
      </c>
      <c r="N18" s="29">
        <v>0.8</v>
      </c>
      <c r="O18" s="30">
        <v>53.53846153846154</v>
      </c>
      <c r="P18" s="31">
        <v>69</v>
      </c>
      <c r="Q18" s="31">
        <v>2</v>
      </c>
      <c r="R18" s="31">
        <v>0</v>
      </c>
      <c r="S18" s="29">
        <v>0.8</v>
      </c>
      <c r="T18" s="30">
        <v>57.77777777777777</v>
      </c>
      <c r="U18" s="28">
        <v>140</v>
      </c>
      <c r="V18" s="26">
        <v>5</v>
      </c>
      <c r="W18" s="30">
        <v>60</v>
      </c>
      <c r="X18" s="72">
        <v>200</v>
      </c>
      <c r="Y18" s="72">
        <v>0</v>
      </c>
      <c r="Z18" s="30">
        <v>70</v>
      </c>
      <c r="AA18" s="93">
        <v>0.11381944444444443</v>
      </c>
      <c r="AB18" s="26">
        <v>6</v>
      </c>
      <c r="AC18" s="94">
        <v>0</v>
      </c>
    </row>
    <row r="19" spans="1:29" s="7" customFormat="1" ht="12.75">
      <c r="A19" s="168"/>
      <c r="B19" s="108" t="s">
        <v>58</v>
      </c>
      <c r="C19" s="168"/>
      <c r="D19" s="168"/>
      <c r="E19" s="43">
        <v>9</v>
      </c>
      <c r="F19" s="44">
        <v>437.2307692307692</v>
      </c>
      <c r="G19" s="45">
        <v>47</v>
      </c>
      <c r="H19" s="18">
        <v>47</v>
      </c>
      <c r="I19" s="46">
        <v>1</v>
      </c>
      <c r="J19" s="18">
        <v>5</v>
      </c>
      <c r="K19" s="46">
        <v>90</v>
      </c>
      <c r="L19" s="45">
        <v>0</v>
      </c>
      <c r="M19" s="45">
        <v>0</v>
      </c>
      <c r="N19" s="3">
        <v>1</v>
      </c>
      <c r="O19" s="22">
        <v>69.23076923076923</v>
      </c>
      <c r="P19" s="47">
        <v>60</v>
      </c>
      <c r="Q19" s="47">
        <v>0</v>
      </c>
      <c r="R19" s="47">
        <v>1</v>
      </c>
      <c r="S19" s="3">
        <v>0.9</v>
      </c>
      <c r="T19" s="22">
        <v>60</v>
      </c>
      <c r="U19" s="46">
        <v>120</v>
      </c>
      <c r="V19" s="45">
        <v>4</v>
      </c>
      <c r="W19" s="22">
        <v>42</v>
      </c>
      <c r="X19" s="45">
        <v>200</v>
      </c>
      <c r="Y19" s="45">
        <v>2</v>
      </c>
      <c r="Z19" s="22">
        <v>66</v>
      </c>
      <c r="AA19" s="90">
        <v>0.06497685185185186</v>
      </c>
      <c r="AB19" s="45">
        <v>12</v>
      </c>
      <c r="AC19" s="91">
        <v>148</v>
      </c>
    </row>
    <row r="20" spans="1:29" s="5" customFormat="1" ht="13.5" thickBot="1">
      <c r="A20" s="169"/>
      <c r="B20" s="112" t="s">
        <v>59</v>
      </c>
      <c r="C20" s="169"/>
      <c r="D20" s="169"/>
      <c r="E20" s="119">
        <v>12</v>
      </c>
      <c r="F20" s="10">
        <v>276.0769230769231</v>
      </c>
      <c r="G20" s="11">
        <v>35</v>
      </c>
      <c r="H20" s="12">
        <v>35</v>
      </c>
      <c r="I20" s="13">
        <v>7</v>
      </c>
      <c r="J20" s="12">
        <v>35</v>
      </c>
      <c r="K20" s="13">
        <v>94</v>
      </c>
      <c r="L20" s="11">
        <v>0</v>
      </c>
      <c r="M20" s="11">
        <v>2</v>
      </c>
      <c r="N20" s="14">
        <v>0.9</v>
      </c>
      <c r="O20" s="15">
        <v>65.07692307692308</v>
      </c>
      <c r="P20" s="16">
        <v>65</v>
      </c>
      <c r="Q20" s="16">
        <v>0</v>
      </c>
      <c r="R20" s="16">
        <v>1</v>
      </c>
      <c r="S20" s="14">
        <v>0.9</v>
      </c>
      <c r="T20" s="15">
        <v>65</v>
      </c>
      <c r="U20" s="13">
        <v>140</v>
      </c>
      <c r="V20" s="11">
        <v>2</v>
      </c>
      <c r="W20" s="15">
        <v>66</v>
      </c>
      <c r="X20" s="11">
        <v>140</v>
      </c>
      <c r="Y20" s="11">
        <v>0</v>
      </c>
      <c r="Z20" s="15">
        <v>10</v>
      </c>
      <c r="AA20" s="70">
        <v>0.0782638888888889</v>
      </c>
      <c r="AB20" s="11">
        <v>4</v>
      </c>
      <c r="AC20" s="71">
        <v>0</v>
      </c>
    </row>
    <row r="21" spans="1:29" s="5" customFormat="1" ht="12.75">
      <c r="A21" s="131" t="s">
        <v>85</v>
      </c>
      <c r="B21" s="108" t="s">
        <v>42</v>
      </c>
      <c r="C21" s="170">
        <f>+F21+F22+F23</f>
        <v>945.1282051282051</v>
      </c>
      <c r="D21" s="131">
        <v>6</v>
      </c>
      <c r="E21" s="49">
        <v>2</v>
      </c>
      <c r="F21" s="17">
        <v>223</v>
      </c>
      <c r="G21" s="6">
        <v>46</v>
      </c>
      <c r="H21" s="20">
        <v>46</v>
      </c>
      <c r="I21" s="19">
        <v>5</v>
      </c>
      <c r="J21" s="20">
        <v>25</v>
      </c>
      <c r="K21" s="19">
        <v>49</v>
      </c>
      <c r="L21" s="6">
        <v>0</v>
      </c>
      <c r="M21" s="6">
        <v>2</v>
      </c>
      <c r="N21" s="21">
        <v>0.9</v>
      </c>
      <c r="O21" s="22">
        <v>36.75</v>
      </c>
      <c r="P21" s="23">
        <v>42</v>
      </c>
      <c r="Q21" s="23">
        <v>0</v>
      </c>
      <c r="R21" s="23">
        <v>1</v>
      </c>
      <c r="S21" s="21">
        <v>0.9</v>
      </c>
      <c r="T21" s="22">
        <v>47.25</v>
      </c>
      <c r="U21" s="19">
        <v>50</v>
      </c>
      <c r="V21" s="6">
        <v>3</v>
      </c>
      <c r="W21" s="22">
        <v>4</v>
      </c>
      <c r="X21" s="6">
        <v>60</v>
      </c>
      <c r="Y21" s="6">
        <v>0</v>
      </c>
      <c r="Z21" s="22">
        <v>20</v>
      </c>
      <c r="AA21" s="90">
        <v>0.07537037037037037</v>
      </c>
      <c r="AB21" s="6">
        <v>7</v>
      </c>
      <c r="AC21" s="91">
        <v>44</v>
      </c>
    </row>
    <row r="22" spans="1:29" s="7" customFormat="1" ht="12.75">
      <c r="A22" s="168"/>
      <c r="B22" s="105" t="s">
        <v>54</v>
      </c>
      <c r="C22" s="168"/>
      <c r="D22" s="168"/>
      <c r="E22" s="43">
        <v>5</v>
      </c>
      <c r="F22" s="44">
        <v>526.1282051282051</v>
      </c>
      <c r="G22" s="45">
        <v>64</v>
      </c>
      <c r="H22" s="18">
        <v>64</v>
      </c>
      <c r="I22" s="46">
        <v>5</v>
      </c>
      <c r="J22" s="18">
        <v>25</v>
      </c>
      <c r="K22" s="46">
        <v>102</v>
      </c>
      <c r="L22" s="45">
        <v>0</v>
      </c>
      <c r="M22" s="45">
        <v>0</v>
      </c>
      <c r="N22" s="3">
        <v>1</v>
      </c>
      <c r="O22" s="22">
        <v>78.46153846153847</v>
      </c>
      <c r="P22" s="47">
        <v>69</v>
      </c>
      <c r="Q22" s="47">
        <v>0</v>
      </c>
      <c r="R22" s="47">
        <v>0</v>
      </c>
      <c r="S22" s="3">
        <v>1</v>
      </c>
      <c r="T22" s="22">
        <v>76.66666666666667</v>
      </c>
      <c r="U22" s="46">
        <v>150</v>
      </c>
      <c r="V22" s="45">
        <v>0</v>
      </c>
      <c r="W22" s="22">
        <v>80</v>
      </c>
      <c r="X22" s="45">
        <v>200</v>
      </c>
      <c r="Y22" s="45">
        <v>1</v>
      </c>
      <c r="Z22" s="22">
        <v>68</v>
      </c>
      <c r="AA22" s="90">
        <v>0.07016203703703704</v>
      </c>
      <c r="AB22" s="45">
        <v>12</v>
      </c>
      <c r="AC22" s="91">
        <v>134</v>
      </c>
    </row>
    <row r="23" spans="1:29" s="5" customFormat="1" ht="13.5" thickBot="1">
      <c r="A23" s="169"/>
      <c r="B23" s="111" t="s">
        <v>48</v>
      </c>
      <c r="C23" s="169"/>
      <c r="D23" s="169"/>
      <c r="E23" s="50">
        <v>3</v>
      </c>
      <c r="F23" s="51">
        <v>196</v>
      </c>
      <c r="G23" s="33"/>
      <c r="H23" s="32">
        <v>0</v>
      </c>
      <c r="I23" s="34">
        <v>4</v>
      </c>
      <c r="J23" s="32">
        <v>20</v>
      </c>
      <c r="K23" s="34"/>
      <c r="L23" s="33"/>
      <c r="M23" s="33"/>
      <c r="N23" s="35"/>
      <c r="O23" s="15">
        <v>0</v>
      </c>
      <c r="P23" s="36"/>
      <c r="Q23" s="36"/>
      <c r="R23" s="36"/>
      <c r="S23" s="35"/>
      <c r="T23" s="15">
        <v>0</v>
      </c>
      <c r="U23" s="34">
        <v>0</v>
      </c>
      <c r="V23" s="33">
        <v>0</v>
      </c>
      <c r="W23" s="15">
        <v>0</v>
      </c>
      <c r="X23" s="33">
        <v>0</v>
      </c>
      <c r="Y23" s="33">
        <v>0</v>
      </c>
      <c r="Z23" s="15">
        <v>0</v>
      </c>
      <c r="AA23" s="70">
        <v>0.03002314814814815</v>
      </c>
      <c r="AB23" s="33">
        <v>7</v>
      </c>
      <c r="AC23" s="71">
        <v>176</v>
      </c>
    </row>
    <row r="24" spans="1:29" s="5" customFormat="1" ht="12.75">
      <c r="A24" s="131" t="s">
        <v>84</v>
      </c>
      <c r="B24" s="117" t="s">
        <v>64</v>
      </c>
      <c r="C24" s="170">
        <f>+F24+F25+F26</f>
        <v>849.6602564102565</v>
      </c>
      <c r="D24" s="131">
        <v>7</v>
      </c>
      <c r="E24" s="84">
        <v>3</v>
      </c>
      <c r="F24" s="85">
        <v>441.25</v>
      </c>
      <c r="G24" s="72">
        <v>29</v>
      </c>
      <c r="H24" s="86">
        <v>29</v>
      </c>
      <c r="I24" s="87">
        <v>9</v>
      </c>
      <c r="J24" s="86">
        <v>45</v>
      </c>
      <c r="K24" s="87">
        <v>84</v>
      </c>
      <c r="L24" s="72">
        <v>0</v>
      </c>
      <c r="M24" s="72">
        <v>0</v>
      </c>
      <c r="N24" s="88">
        <v>1</v>
      </c>
      <c r="O24" s="30">
        <v>70</v>
      </c>
      <c r="P24" s="89">
        <v>73</v>
      </c>
      <c r="Q24" s="89">
        <v>0</v>
      </c>
      <c r="R24" s="89">
        <v>0</v>
      </c>
      <c r="S24" s="88">
        <v>1</v>
      </c>
      <c r="T24" s="30">
        <v>91.25</v>
      </c>
      <c r="U24" s="87">
        <v>90</v>
      </c>
      <c r="V24" s="72">
        <v>0</v>
      </c>
      <c r="W24" s="30">
        <v>40</v>
      </c>
      <c r="X24" s="72">
        <v>120</v>
      </c>
      <c r="Y24" s="72">
        <v>4</v>
      </c>
      <c r="Z24" s="30">
        <v>12</v>
      </c>
      <c r="AA24" s="93">
        <v>0.04143518518518518</v>
      </c>
      <c r="AB24" s="26">
        <v>7</v>
      </c>
      <c r="AC24" s="94">
        <v>154</v>
      </c>
    </row>
    <row r="25" spans="1:29" s="5" customFormat="1" ht="12.75">
      <c r="A25" s="168"/>
      <c r="B25" s="98" t="s">
        <v>38</v>
      </c>
      <c r="C25" s="168"/>
      <c r="D25" s="168"/>
      <c r="E25" s="43">
        <v>14</v>
      </c>
      <c r="F25" s="44">
        <v>266.41880341880346</v>
      </c>
      <c r="G25" s="45">
        <v>47</v>
      </c>
      <c r="H25" s="18">
        <v>47</v>
      </c>
      <c r="I25" s="46">
        <v>7</v>
      </c>
      <c r="J25" s="18">
        <v>35</v>
      </c>
      <c r="K25" s="46">
        <v>77</v>
      </c>
      <c r="L25" s="45">
        <v>0</v>
      </c>
      <c r="M25" s="45">
        <v>1</v>
      </c>
      <c r="N25" s="3">
        <v>0.9</v>
      </c>
      <c r="O25" s="22">
        <v>53.307692307692314</v>
      </c>
      <c r="P25" s="47">
        <v>64</v>
      </c>
      <c r="Q25" s="47">
        <v>1</v>
      </c>
      <c r="R25" s="47">
        <v>0</v>
      </c>
      <c r="S25" s="3">
        <v>0.8</v>
      </c>
      <c r="T25" s="22">
        <v>55.111111111111114</v>
      </c>
      <c r="U25" s="46">
        <v>120</v>
      </c>
      <c r="V25" s="45">
        <v>2</v>
      </c>
      <c r="W25" s="22">
        <v>46</v>
      </c>
      <c r="X25" s="45">
        <v>150</v>
      </c>
      <c r="Y25" s="45">
        <v>0</v>
      </c>
      <c r="Z25" s="22">
        <v>20</v>
      </c>
      <c r="AA25" s="90">
        <v>0.11285879629629629</v>
      </c>
      <c r="AB25" s="6">
        <v>12</v>
      </c>
      <c r="AC25" s="91">
        <v>10</v>
      </c>
    </row>
    <row r="26" spans="1:29" s="5" customFormat="1" ht="13.5" thickBot="1">
      <c r="A26" s="169"/>
      <c r="B26" s="111" t="s">
        <v>33</v>
      </c>
      <c r="C26" s="169"/>
      <c r="D26" s="169"/>
      <c r="E26" s="50">
        <v>16</v>
      </c>
      <c r="F26" s="51">
        <v>141.99145299145297</v>
      </c>
      <c r="G26" s="33">
        <v>14</v>
      </c>
      <c r="H26" s="32">
        <v>14</v>
      </c>
      <c r="I26" s="34">
        <v>3</v>
      </c>
      <c r="J26" s="32">
        <v>15</v>
      </c>
      <c r="K26" s="34">
        <v>53</v>
      </c>
      <c r="L26" s="33">
        <v>0</v>
      </c>
      <c r="M26" s="33">
        <v>0</v>
      </c>
      <c r="N26" s="35">
        <v>1</v>
      </c>
      <c r="O26" s="15">
        <v>40.76923076923077</v>
      </c>
      <c r="P26" s="36">
        <v>65</v>
      </c>
      <c r="Q26" s="36">
        <v>0</v>
      </c>
      <c r="R26" s="36">
        <v>0</v>
      </c>
      <c r="S26" s="35">
        <v>1</v>
      </c>
      <c r="T26" s="15">
        <v>72.22222222222221</v>
      </c>
      <c r="U26" s="34">
        <v>0</v>
      </c>
      <c r="V26" s="33">
        <v>0</v>
      </c>
      <c r="W26" s="15">
        <v>0</v>
      </c>
      <c r="X26" s="33">
        <v>0</v>
      </c>
      <c r="Y26" s="33">
        <v>0</v>
      </c>
      <c r="Z26" s="15">
        <v>0</v>
      </c>
      <c r="AA26" s="70">
        <v>0.03090277777777778</v>
      </c>
      <c r="AB26" s="11">
        <v>1</v>
      </c>
      <c r="AC26" s="71">
        <v>0</v>
      </c>
    </row>
    <row r="27" spans="1:29" s="5" customFormat="1" ht="12.75">
      <c r="A27" s="131" t="s">
        <v>82</v>
      </c>
      <c r="B27" s="118" t="s">
        <v>63</v>
      </c>
      <c r="C27" s="170">
        <f>+F27+F28+F29</f>
        <v>718.025641025641</v>
      </c>
      <c r="D27" s="131">
        <v>8</v>
      </c>
      <c r="E27" s="84">
        <v>13</v>
      </c>
      <c r="F27" s="85">
        <v>274.9230769230769</v>
      </c>
      <c r="G27" s="72">
        <v>32</v>
      </c>
      <c r="H27" s="86">
        <v>32</v>
      </c>
      <c r="I27" s="87">
        <v>5</v>
      </c>
      <c r="J27" s="86">
        <v>25</v>
      </c>
      <c r="K27" s="87">
        <v>75</v>
      </c>
      <c r="L27" s="72">
        <v>0</v>
      </c>
      <c r="M27" s="72">
        <v>2</v>
      </c>
      <c r="N27" s="88">
        <v>0.9</v>
      </c>
      <c r="O27" s="30">
        <v>51.92307692307692</v>
      </c>
      <c r="P27" s="89">
        <v>60</v>
      </c>
      <c r="Q27" s="89">
        <v>0</v>
      </c>
      <c r="R27" s="89">
        <v>1</v>
      </c>
      <c r="S27" s="88">
        <v>0.9</v>
      </c>
      <c r="T27" s="30">
        <v>60</v>
      </c>
      <c r="U27" s="87">
        <v>120</v>
      </c>
      <c r="V27" s="72">
        <v>4</v>
      </c>
      <c r="W27" s="30">
        <v>42</v>
      </c>
      <c r="X27" s="72">
        <v>200</v>
      </c>
      <c r="Y27" s="72">
        <v>3</v>
      </c>
      <c r="Z27" s="30">
        <v>64</v>
      </c>
      <c r="AA27" s="93">
        <v>0.14092592592592593</v>
      </c>
      <c r="AB27" s="26">
        <v>5</v>
      </c>
      <c r="AC27" s="94">
        <v>0</v>
      </c>
    </row>
    <row r="28" spans="1:29" s="5" customFormat="1" ht="12.75">
      <c r="A28" s="168"/>
      <c r="B28" s="105" t="s">
        <v>66</v>
      </c>
      <c r="C28" s="168"/>
      <c r="D28" s="168"/>
      <c r="E28" s="43">
        <v>10</v>
      </c>
      <c r="F28" s="17">
        <v>408.1025641025641</v>
      </c>
      <c r="G28" s="6">
        <v>66</v>
      </c>
      <c r="H28" s="20">
        <v>66</v>
      </c>
      <c r="I28" s="19">
        <v>6</v>
      </c>
      <c r="J28" s="20">
        <v>30</v>
      </c>
      <c r="K28" s="19">
        <v>92</v>
      </c>
      <c r="L28" s="6">
        <v>0</v>
      </c>
      <c r="M28" s="6">
        <v>0</v>
      </c>
      <c r="N28" s="21">
        <v>1</v>
      </c>
      <c r="O28" s="22">
        <v>70.76923076923077</v>
      </c>
      <c r="P28" s="23">
        <v>71</v>
      </c>
      <c r="Q28" s="23">
        <v>1</v>
      </c>
      <c r="R28" s="23">
        <v>0</v>
      </c>
      <c r="S28" s="21">
        <v>0.8</v>
      </c>
      <c r="T28" s="22">
        <v>61.33333333333334</v>
      </c>
      <c r="U28" s="19">
        <v>160</v>
      </c>
      <c r="V28" s="6">
        <v>2</v>
      </c>
      <c r="W28" s="22">
        <v>86</v>
      </c>
      <c r="X28" s="6">
        <v>200</v>
      </c>
      <c r="Y28" s="6">
        <v>1</v>
      </c>
      <c r="Z28" s="22">
        <v>68</v>
      </c>
      <c r="AA28" s="90">
        <v>0.10756944444444444</v>
      </c>
      <c r="AB28" s="6">
        <v>12</v>
      </c>
      <c r="AC28" s="91">
        <v>26</v>
      </c>
    </row>
    <row r="29" spans="1:29" s="5" customFormat="1" ht="13.5" thickBot="1">
      <c r="A29" s="169"/>
      <c r="B29" s="111" t="s">
        <v>65</v>
      </c>
      <c r="C29" s="169"/>
      <c r="D29" s="169"/>
      <c r="E29" s="50">
        <v>5</v>
      </c>
      <c r="F29" s="10">
        <v>35</v>
      </c>
      <c r="G29" s="11"/>
      <c r="H29" s="12">
        <v>0</v>
      </c>
      <c r="I29" s="13">
        <v>7</v>
      </c>
      <c r="J29" s="12">
        <v>35</v>
      </c>
      <c r="K29" s="13"/>
      <c r="L29" s="11"/>
      <c r="M29" s="11"/>
      <c r="N29" s="14"/>
      <c r="O29" s="15">
        <v>0</v>
      </c>
      <c r="P29" s="16"/>
      <c r="Q29" s="16"/>
      <c r="R29" s="16"/>
      <c r="S29" s="14"/>
      <c r="T29" s="15">
        <v>0</v>
      </c>
      <c r="U29" s="13">
        <v>0</v>
      </c>
      <c r="V29" s="11">
        <v>0</v>
      </c>
      <c r="W29" s="15">
        <v>0</v>
      </c>
      <c r="X29" s="11"/>
      <c r="Y29" s="11"/>
      <c r="Z29" s="15">
        <v>0</v>
      </c>
      <c r="AA29" s="70"/>
      <c r="AB29" s="11"/>
      <c r="AC29" s="71">
        <v>0</v>
      </c>
    </row>
    <row r="39" spans="1:29" s="5" customFormat="1" ht="12.75">
      <c r="A39" s="175"/>
      <c r="C39" s="175"/>
      <c r="D39" s="175"/>
      <c r="E39" s="176"/>
      <c r="F39" s="177"/>
      <c r="G39" s="7"/>
      <c r="H39" s="7"/>
      <c r="I39" s="7"/>
      <c r="J39" s="7"/>
      <c r="K39" s="7"/>
      <c r="L39" s="7"/>
      <c r="M39" s="7"/>
      <c r="N39" s="178"/>
      <c r="O39" s="178"/>
      <c r="P39" s="179"/>
      <c r="Q39" s="179"/>
      <c r="R39" s="179"/>
      <c r="S39" s="178"/>
      <c r="T39" s="178"/>
      <c r="U39" s="7"/>
      <c r="V39" s="7"/>
      <c r="W39" s="178"/>
      <c r="X39" s="7"/>
      <c r="Y39" s="7"/>
      <c r="Z39" s="178"/>
      <c r="AA39" s="180"/>
      <c r="AB39" s="7"/>
      <c r="AC39" s="179"/>
    </row>
    <row r="40" spans="1:29" s="5" customFormat="1" ht="12.75">
      <c r="A40" s="175"/>
      <c r="C40" s="175"/>
      <c r="D40" s="175"/>
      <c r="E40" s="176"/>
      <c r="F40" s="177"/>
      <c r="G40" s="7"/>
      <c r="H40" s="7"/>
      <c r="I40" s="7"/>
      <c r="J40" s="7"/>
      <c r="K40" s="7"/>
      <c r="L40" s="7"/>
      <c r="M40" s="7"/>
      <c r="N40" s="178"/>
      <c r="O40" s="178"/>
      <c r="P40" s="179"/>
      <c r="Q40" s="179"/>
      <c r="R40" s="179"/>
      <c r="S40" s="178"/>
      <c r="T40" s="178"/>
      <c r="U40" s="7"/>
      <c r="V40" s="7"/>
      <c r="W40" s="178"/>
      <c r="X40" s="7"/>
      <c r="Y40" s="7"/>
      <c r="Z40" s="178"/>
      <c r="AA40" s="180"/>
      <c r="AB40" s="7"/>
      <c r="AC40" s="179"/>
    </row>
    <row r="41" spans="1:29" s="5" customFormat="1" ht="12.75">
      <c r="A41" s="175"/>
      <c r="C41" s="175"/>
      <c r="D41" s="175"/>
      <c r="E41" s="176"/>
      <c r="F41" s="177"/>
      <c r="G41" s="7"/>
      <c r="H41" s="7"/>
      <c r="I41" s="7"/>
      <c r="J41" s="7"/>
      <c r="K41" s="7"/>
      <c r="L41" s="7"/>
      <c r="M41" s="7"/>
      <c r="N41" s="178"/>
      <c r="O41" s="178"/>
      <c r="P41" s="179"/>
      <c r="Q41" s="179"/>
      <c r="R41" s="179"/>
      <c r="S41" s="178"/>
      <c r="T41" s="178"/>
      <c r="U41" s="7"/>
      <c r="V41" s="7"/>
      <c r="W41" s="178"/>
      <c r="X41" s="7"/>
      <c r="Y41" s="7"/>
      <c r="Z41" s="178"/>
      <c r="AA41" s="180"/>
      <c r="AB41" s="7"/>
      <c r="AC41" s="179"/>
    </row>
    <row r="42" spans="1:29" s="5" customFormat="1" ht="12.75">
      <c r="A42" s="175"/>
      <c r="C42" s="175"/>
      <c r="D42" s="175"/>
      <c r="E42" s="176"/>
      <c r="F42" s="177"/>
      <c r="G42" s="7"/>
      <c r="H42" s="7"/>
      <c r="I42" s="7"/>
      <c r="J42" s="7"/>
      <c r="K42" s="7"/>
      <c r="L42" s="7"/>
      <c r="M42" s="7"/>
      <c r="N42" s="178"/>
      <c r="O42" s="178"/>
      <c r="P42" s="179"/>
      <c r="Q42" s="179"/>
      <c r="R42" s="179"/>
      <c r="S42" s="178"/>
      <c r="T42" s="178"/>
      <c r="U42" s="7"/>
      <c r="V42" s="7"/>
      <c r="W42" s="178"/>
      <c r="X42" s="7"/>
      <c r="Y42" s="7"/>
      <c r="Z42" s="178"/>
      <c r="AA42" s="180"/>
      <c r="AB42" s="7"/>
      <c r="AC42" s="179"/>
    </row>
    <row r="43" spans="1:29" s="5" customFormat="1" ht="12.75">
      <c r="A43" s="175"/>
      <c r="C43" s="175"/>
      <c r="D43" s="175"/>
      <c r="E43" s="176"/>
      <c r="F43" s="177"/>
      <c r="G43" s="7"/>
      <c r="H43" s="7"/>
      <c r="I43" s="7"/>
      <c r="J43" s="7"/>
      <c r="K43" s="7"/>
      <c r="L43" s="7"/>
      <c r="M43" s="7"/>
      <c r="N43" s="178"/>
      <c r="O43" s="178"/>
      <c r="P43" s="179"/>
      <c r="Q43" s="179"/>
      <c r="R43" s="179"/>
      <c r="S43" s="178"/>
      <c r="T43" s="178"/>
      <c r="U43" s="7"/>
      <c r="V43" s="7"/>
      <c r="W43" s="178"/>
      <c r="X43" s="7"/>
      <c r="Y43" s="7"/>
      <c r="Z43" s="178"/>
      <c r="AA43" s="180"/>
      <c r="AB43" s="7"/>
      <c r="AC43" s="179"/>
    </row>
    <row r="44" spans="1:29" s="5" customFormat="1" ht="12.75">
      <c r="A44" s="175"/>
      <c r="C44" s="175"/>
      <c r="D44" s="175"/>
      <c r="E44" s="176"/>
      <c r="F44" s="177"/>
      <c r="G44" s="7"/>
      <c r="H44" s="7"/>
      <c r="I44" s="7"/>
      <c r="J44" s="7"/>
      <c r="K44" s="7"/>
      <c r="L44" s="7"/>
      <c r="M44" s="7"/>
      <c r="N44" s="178"/>
      <c r="O44" s="178"/>
      <c r="P44" s="179"/>
      <c r="Q44" s="179"/>
      <c r="R44" s="179"/>
      <c r="S44" s="178"/>
      <c r="T44" s="178"/>
      <c r="U44" s="7"/>
      <c r="V44" s="7"/>
      <c r="W44" s="178"/>
      <c r="X44" s="7"/>
      <c r="Y44" s="7"/>
      <c r="Z44" s="178"/>
      <c r="AA44" s="180"/>
      <c r="AB44" s="7"/>
      <c r="AC44" s="179"/>
    </row>
    <row r="45" spans="1:29" s="5" customFormat="1" ht="12.75">
      <c r="A45" s="175"/>
      <c r="C45" s="175"/>
      <c r="D45" s="175"/>
      <c r="E45" s="176"/>
      <c r="F45" s="177"/>
      <c r="G45" s="7"/>
      <c r="H45" s="7"/>
      <c r="I45" s="7"/>
      <c r="J45" s="7"/>
      <c r="K45" s="7"/>
      <c r="L45" s="7"/>
      <c r="M45" s="7"/>
      <c r="N45" s="178"/>
      <c r="O45" s="178"/>
      <c r="P45" s="179"/>
      <c r="Q45" s="179"/>
      <c r="R45" s="179"/>
      <c r="S45" s="178"/>
      <c r="T45" s="178"/>
      <c r="U45" s="7"/>
      <c r="V45" s="7"/>
      <c r="W45" s="178"/>
      <c r="X45" s="7"/>
      <c r="Y45" s="7"/>
      <c r="Z45" s="178"/>
      <c r="AA45" s="180"/>
      <c r="AB45" s="7"/>
      <c r="AC45" s="179"/>
    </row>
    <row r="47" spans="1:26" ht="12.75">
      <c r="A47" s="55" t="s">
        <v>28</v>
      </c>
      <c r="C47" s="53"/>
      <c r="E47" s="53"/>
      <c r="F47" s="37"/>
      <c r="N47" s="54"/>
      <c r="T47" s="37"/>
      <c r="V47" s="56" t="s">
        <v>32</v>
      </c>
      <c r="Z47" s="57" t="s">
        <v>76</v>
      </c>
    </row>
    <row r="48" spans="1:26" ht="12.75">
      <c r="A48" s="52" t="s">
        <v>71</v>
      </c>
      <c r="C48" s="53"/>
      <c r="E48" s="53"/>
      <c r="F48" s="37"/>
      <c r="N48" s="54"/>
      <c r="T48" s="37"/>
      <c r="V48" s="115"/>
      <c r="Z48" s="57" t="s">
        <v>77</v>
      </c>
    </row>
    <row r="49" spans="1:26" ht="12.75">
      <c r="A49" s="52" t="s">
        <v>72</v>
      </c>
      <c r="C49" s="53"/>
      <c r="E49" s="53"/>
      <c r="F49" s="37"/>
      <c r="N49" s="54"/>
      <c r="T49" s="37"/>
      <c r="V49" s="115"/>
      <c r="Z49" s="57"/>
    </row>
    <row r="50" spans="1:26" ht="12.75">
      <c r="A50" s="52" t="s">
        <v>73</v>
      </c>
      <c r="C50" s="53"/>
      <c r="E50" s="53"/>
      <c r="F50" s="37"/>
      <c r="J50" s="115"/>
      <c r="N50" s="54"/>
      <c r="T50" s="37"/>
      <c r="Z50" s="57"/>
    </row>
    <row r="51" spans="1:26" ht="12.75">
      <c r="A51" s="52" t="s">
        <v>74</v>
      </c>
      <c r="C51" s="53"/>
      <c r="E51" s="53"/>
      <c r="F51" s="37"/>
      <c r="J51" s="115"/>
      <c r="N51" s="54"/>
      <c r="T51" s="37"/>
      <c r="Z51" s="57"/>
    </row>
    <row r="52" spans="1:26" ht="12.75">
      <c r="A52" s="52" t="s">
        <v>75</v>
      </c>
      <c r="C52" s="53"/>
      <c r="E52" s="53"/>
      <c r="F52" s="37"/>
      <c r="N52" s="54"/>
      <c r="T52" s="37"/>
      <c r="Z52" s="57"/>
    </row>
    <row r="53" spans="1:20" ht="12.75">
      <c r="A53" s="53"/>
      <c r="C53" s="53"/>
      <c r="E53" s="53"/>
      <c r="F53" s="37"/>
      <c r="N53" s="54"/>
      <c r="T53" s="37"/>
    </row>
    <row r="54" ht="12.75">
      <c r="AA54" s="57"/>
    </row>
    <row r="55" ht="12.75">
      <c r="AA55" s="57"/>
    </row>
    <row r="56" ht="12.75">
      <c r="AA56" s="57"/>
    </row>
    <row r="57" ht="12.75">
      <c r="AA57" s="57"/>
    </row>
    <row r="60" spans="2:6" ht="12.75">
      <c r="B60" s="8"/>
      <c r="C60" s="8"/>
      <c r="D60" s="8"/>
      <c r="F60" s="8"/>
    </row>
    <row r="61" spans="2:6" ht="12.75">
      <c r="B61" s="5"/>
      <c r="C61" s="5"/>
      <c r="D61" s="5"/>
      <c r="F61" s="5"/>
    </row>
    <row r="62" spans="2:27" ht="12.75">
      <c r="B62" s="5"/>
      <c r="C62" s="5"/>
      <c r="D62" s="5"/>
      <c r="F62" s="5"/>
      <c r="AA62" s="57"/>
    </row>
    <row r="63" spans="2:27" ht="12.75">
      <c r="B63"/>
      <c r="C63"/>
      <c r="D63"/>
      <c r="F63"/>
      <c r="AA63" s="57"/>
    </row>
    <row r="64" spans="2:27" ht="12.75">
      <c r="B64" s="5"/>
      <c r="C64" s="5"/>
      <c r="D64" s="5"/>
      <c r="F64" s="5"/>
      <c r="AA64" s="57"/>
    </row>
    <row r="65" spans="2:27" ht="12.75">
      <c r="B65" s="8"/>
      <c r="C65" s="8"/>
      <c r="D65" s="8"/>
      <c r="AA65" s="57"/>
    </row>
    <row r="66" spans="2:27" ht="12.75">
      <c r="B66" s="8"/>
      <c r="C66" s="8"/>
      <c r="D66" s="8"/>
      <c r="AA66" s="57"/>
    </row>
    <row r="67" spans="2:27" ht="12.75">
      <c r="B67" s="4"/>
      <c r="C67" s="4"/>
      <c r="D67" s="4"/>
      <c r="AA67" s="57"/>
    </row>
    <row r="68" spans="2:27" ht="12.75">
      <c r="B68" s="5"/>
      <c r="C68" s="5"/>
      <c r="D68" s="5"/>
      <c r="AA68" s="57"/>
    </row>
    <row r="69" spans="2:27" ht="12.75">
      <c r="B69"/>
      <c r="C69"/>
      <c r="D69"/>
      <c r="AA69" s="57"/>
    </row>
    <row r="70" spans="2:27" ht="12.75">
      <c r="B70" s="5"/>
      <c r="C70" s="5"/>
      <c r="D70" s="5"/>
      <c r="AA70" s="57"/>
    </row>
    <row r="71" spans="2:27" ht="12.75">
      <c r="B71" s="5"/>
      <c r="C71" s="5"/>
      <c r="D71" s="5"/>
      <c r="AA71" s="57"/>
    </row>
    <row r="72" spans="2:27" ht="12.75">
      <c r="B72" s="5"/>
      <c r="C72" s="5"/>
      <c r="D72" s="5"/>
      <c r="AA72" s="57"/>
    </row>
    <row r="73" spans="2:27" ht="12.75">
      <c r="B73" s="5"/>
      <c r="C73" s="5"/>
      <c r="D73" s="5"/>
      <c r="AA73" s="57"/>
    </row>
    <row r="74" ht="12.75">
      <c r="AA74" s="57"/>
    </row>
    <row r="75" ht="12.75">
      <c r="AA75" s="57"/>
    </row>
    <row r="76" ht="12.75">
      <c r="AA76" s="57"/>
    </row>
    <row r="77" ht="12.75">
      <c r="AA77" s="57"/>
    </row>
    <row r="78" ht="12.75">
      <c r="AA78" s="57"/>
    </row>
    <row r="79" ht="12.75">
      <c r="AA79" s="57"/>
    </row>
    <row r="80" ht="12.75">
      <c r="AA80" s="57"/>
    </row>
    <row r="81" spans="2:27" ht="12.75">
      <c r="B81" s="4"/>
      <c r="C81" s="4"/>
      <c r="D81" s="4"/>
      <c r="AA81" s="57"/>
    </row>
    <row r="82" ht="12.75">
      <c r="AA82" s="57"/>
    </row>
    <row r="83" ht="12.75">
      <c r="AA83" s="57"/>
    </row>
    <row r="84" ht="12.75">
      <c r="AA84" s="57"/>
    </row>
    <row r="85" ht="12.75">
      <c r="AA85" s="57"/>
    </row>
    <row r="86" ht="12.75">
      <c r="AA86" s="57"/>
    </row>
    <row r="87" ht="12.75">
      <c r="AA87" s="57"/>
    </row>
    <row r="88" ht="12.75">
      <c r="AA88" s="57"/>
    </row>
    <row r="89" ht="12.75">
      <c r="AA89" s="57"/>
    </row>
    <row r="90" ht="12.75">
      <c r="AA90" s="57"/>
    </row>
    <row r="91" ht="12.75">
      <c r="AA91" s="57"/>
    </row>
    <row r="92" spans="2:27" ht="12.75">
      <c r="B92" s="24"/>
      <c r="C92" s="24"/>
      <c r="D92" s="24"/>
      <c r="AA92" s="57"/>
    </row>
    <row r="93" spans="2:27" ht="12.75">
      <c r="B93" s="24"/>
      <c r="C93" s="24"/>
      <c r="D93" s="24"/>
      <c r="AA93" s="57"/>
    </row>
    <row r="94" spans="2:27" ht="12.75">
      <c r="B94" s="4"/>
      <c r="C94" s="4"/>
      <c r="D94" s="4"/>
      <c r="AA94" s="57"/>
    </row>
    <row r="95" ht="12.75">
      <c r="AA95" s="57"/>
    </row>
    <row r="96" spans="2:27" ht="12.75">
      <c r="B96" s="4"/>
      <c r="C96" s="4"/>
      <c r="D96" s="4"/>
      <c r="AA96" s="57"/>
    </row>
    <row r="97" spans="2:27" ht="12.75">
      <c r="B97" s="4"/>
      <c r="C97" s="4"/>
      <c r="D97" s="4"/>
      <c r="AA97" s="57"/>
    </row>
    <row r="98" spans="2:27" ht="12.75">
      <c r="B98" s="24"/>
      <c r="C98" s="24"/>
      <c r="D98" s="24"/>
      <c r="AA98" s="57"/>
    </row>
    <row r="99" ht="12.75">
      <c r="AA99" s="57"/>
    </row>
    <row r="100" spans="2:27" ht="12.75">
      <c r="B100" s="4"/>
      <c r="C100" s="4"/>
      <c r="D100" s="4"/>
      <c r="AA100" s="57"/>
    </row>
    <row r="101" ht="12.75">
      <c r="AA101" s="57"/>
    </row>
    <row r="102" spans="2:27" ht="12.75">
      <c r="B102" s="4"/>
      <c r="C102" s="4"/>
      <c r="D102" s="4"/>
      <c r="AA102" s="57"/>
    </row>
    <row r="103" spans="2:27" ht="12.75">
      <c r="B103" s="58"/>
      <c r="C103" s="58"/>
      <c r="D103" s="58"/>
      <c r="AA103" s="57"/>
    </row>
    <row r="104" ht="12.75">
      <c r="AA104" s="57"/>
    </row>
    <row r="105" ht="12.75">
      <c r="AA105" s="57"/>
    </row>
    <row r="106" ht="12.75">
      <c r="AA106" s="57"/>
    </row>
    <row r="107" spans="2:27" ht="12.75">
      <c r="B107" s="58"/>
      <c r="C107" s="58"/>
      <c r="D107" s="58"/>
      <c r="AA107" s="57"/>
    </row>
    <row r="108" spans="2:27" ht="12.75">
      <c r="B108" s="58"/>
      <c r="C108" s="58"/>
      <c r="D108" s="58"/>
      <c r="AA108" s="57"/>
    </row>
    <row r="109" spans="2:27" ht="12.75">
      <c r="B109" s="58"/>
      <c r="C109" s="58"/>
      <c r="D109" s="58"/>
      <c r="AA109" s="57"/>
    </row>
    <row r="110" spans="2:27" ht="12.75">
      <c r="B110" s="58"/>
      <c r="C110" s="58"/>
      <c r="D110" s="58"/>
      <c r="AA110" s="57"/>
    </row>
    <row r="111" spans="2:27" ht="12.75">
      <c r="B111" s="58"/>
      <c r="C111" s="58"/>
      <c r="D111" s="58"/>
      <c r="AA111" s="57"/>
    </row>
    <row r="112" spans="2:27" ht="12.75">
      <c r="B112" s="58"/>
      <c r="C112" s="58"/>
      <c r="D112" s="58"/>
      <c r="AA112" s="57"/>
    </row>
    <row r="113" spans="2:27" ht="12.75">
      <c r="B113" s="58"/>
      <c r="C113" s="58"/>
      <c r="D113" s="58"/>
      <c r="AA113" s="57"/>
    </row>
    <row r="114" spans="2:27" ht="12.75">
      <c r="B114" s="58"/>
      <c r="C114" s="58"/>
      <c r="D114" s="58"/>
      <c r="AA114" s="57"/>
    </row>
    <row r="115" spans="2:27" ht="12.75">
      <c r="B115" s="58"/>
      <c r="C115" s="58"/>
      <c r="D115" s="58"/>
      <c r="AA115" s="57"/>
    </row>
    <row r="116" spans="2:27" ht="12.75">
      <c r="B116" s="58"/>
      <c r="C116" s="58"/>
      <c r="D116" s="58"/>
      <c r="AA116" s="57"/>
    </row>
    <row r="117" spans="2:27" ht="12.75">
      <c r="B117" s="58"/>
      <c r="C117" s="58"/>
      <c r="D117" s="58"/>
      <c r="AA117" s="57"/>
    </row>
    <row r="118" spans="2:27" ht="12.75">
      <c r="B118" s="58"/>
      <c r="C118" s="58"/>
      <c r="D118" s="58"/>
      <c r="AA118" s="57"/>
    </row>
    <row r="119" spans="2:27" ht="12.75">
      <c r="B119" s="58"/>
      <c r="C119" s="58"/>
      <c r="D119" s="58"/>
      <c r="AA119" s="57"/>
    </row>
    <row r="120" spans="2:27" ht="12.75">
      <c r="B120" s="58"/>
      <c r="C120" s="58"/>
      <c r="D120" s="58"/>
      <c r="AA120" s="57"/>
    </row>
    <row r="121" spans="2:27" ht="12.75">
      <c r="B121" s="58"/>
      <c r="C121" s="58"/>
      <c r="D121" s="58"/>
      <c r="AA121" s="57"/>
    </row>
    <row r="122" spans="2:4" ht="12.75">
      <c r="B122" s="58"/>
      <c r="C122" s="58"/>
      <c r="D122" s="58"/>
    </row>
    <row r="123" spans="2:4" ht="12.75">
      <c r="B123" s="58"/>
      <c r="C123" s="58"/>
      <c r="D123" s="58"/>
    </row>
    <row r="124" spans="2:4" ht="12.75">
      <c r="B124" s="58"/>
      <c r="C124" s="58"/>
      <c r="D124" s="58"/>
    </row>
    <row r="125" spans="2:4" ht="12.75">
      <c r="B125" s="58"/>
      <c r="C125" s="58"/>
      <c r="D125" s="58"/>
    </row>
    <row r="126" spans="2:4" ht="12.75">
      <c r="B126" s="58"/>
      <c r="C126" s="58"/>
      <c r="D126" s="58"/>
    </row>
    <row r="127" spans="2:4" ht="12.75">
      <c r="B127" s="58"/>
      <c r="C127" s="58"/>
      <c r="D127" s="58"/>
    </row>
    <row r="128" spans="2:4" ht="12.75">
      <c r="B128" s="58"/>
      <c r="C128" s="58"/>
      <c r="D128" s="58"/>
    </row>
    <row r="129" spans="2:4" ht="12.75">
      <c r="B129" s="58"/>
      <c r="C129" s="58"/>
      <c r="D129" s="58"/>
    </row>
    <row r="130" spans="2:4" ht="12.75">
      <c r="B130" s="58"/>
      <c r="C130" s="58"/>
      <c r="D130" s="58"/>
    </row>
    <row r="131" spans="2:4" ht="12.75">
      <c r="B131" s="58"/>
      <c r="C131" s="58"/>
      <c r="D131" s="58"/>
    </row>
    <row r="132" spans="2:4" ht="12.75">
      <c r="B132" s="58"/>
      <c r="C132" s="58"/>
      <c r="D132" s="58"/>
    </row>
    <row r="133" spans="2:4" ht="12.75">
      <c r="B133" s="58"/>
      <c r="C133" s="58"/>
      <c r="D133" s="58"/>
    </row>
    <row r="134" spans="2:4" ht="12.75">
      <c r="B134" s="58"/>
      <c r="C134" s="58"/>
      <c r="D134" s="58"/>
    </row>
    <row r="135" spans="2:4" ht="12.75">
      <c r="B135" s="58"/>
      <c r="C135" s="58"/>
      <c r="D135" s="58"/>
    </row>
    <row r="136" spans="2:4" ht="12.75">
      <c r="B136" s="58"/>
      <c r="C136" s="58"/>
      <c r="D136" s="58"/>
    </row>
    <row r="137" spans="2:4" ht="12.75">
      <c r="B137" s="58"/>
      <c r="C137" s="58"/>
      <c r="D137" s="58"/>
    </row>
    <row r="138" spans="2:4" ht="12.75">
      <c r="B138" s="58"/>
      <c r="C138" s="58"/>
      <c r="D138" s="58"/>
    </row>
    <row r="139" spans="2:4" ht="12.75">
      <c r="B139" s="58"/>
      <c r="C139" s="58"/>
      <c r="D139" s="58"/>
    </row>
    <row r="140" spans="2:4" ht="12.75">
      <c r="B140" s="58"/>
      <c r="C140" s="58"/>
      <c r="D140" s="58"/>
    </row>
    <row r="141" spans="2:4" ht="12.75">
      <c r="B141" s="58"/>
      <c r="C141" s="58"/>
      <c r="D141" s="58"/>
    </row>
    <row r="142" spans="2:4" ht="12.75">
      <c r="B142" s="58"/>
      <c r="C142" s="58"/>
      <c r="D142" s="58"/>
    </row>
    <row r="143" spans="2:4" ht="12.75">
      <c r="B143" s="58"/>
      <c r="C143" s="58"/>
      <c r="D143" s="58"/>
    </row>
    <row r="144" spans="2:4" ht="12.75">
      <c r="B144" s="58"/>
      <c r="C144" s="58"/>
      <c r="D144" s="58"/>
    </row>
    <row r="145" spans="2:4" ht="12.75">
      <c r="B145" s="58"/>
      <c r="C145" s="58"/>
      <c r="D145" s="58"/>
    </row>
    <row r="146" spans="2:4" ht="12.75">
      <c r="B146" s="58"/>
      <c r="C146" s="58"/>
      <c r="D146" s="58"/>
    </row>
    <row r="147" spans="2:4" ht="12.75">
      <c r="B147" s="58"/>
      <c r="C147" s="58"/>
      <c r="D147" s="58"/>
    </row>
    <row r="148" spans="2:4" ht="12.75">
      <c r="B148" s="58"/>
      <c r="C148" s="58"/>
      <c r="D148" s="58"/>
    </row>
    <row r="149" spans="2:4" ht="12.75">
      <c r="B149" s="58"/>
      <c r="C149" s="58"/>
      <c r="D149" s="58"/>
    </row>
    <row r="150" spans="2:4" ht="12.75">
      <c r="B150" s="58"/>
      <c r="C150" s="58"/>
      <c r="D150" s="58"/>
    </row>
    <row r="151" spans="2:4" ht="12.75">
      <c r="B151" s="58"/>
      <c r="C151" s="58"/>
      <c r="D151" s="58"/>
    </row>
    <row r="152" spans="2:4" ht="12.75">
      <c r="B152" s="58"/>
      <c r="C152" s="58"/>
      <c r="D152" s="58"/>
    </row>
    <row r="153" spans="2:4" ht="12.75">
      <c r="B153" s="58"/>
      <c r="C153" s="58"/>
      <c r="D153" s="58"/>
    </row>
    <row r="154" spans="2:4" ht="12.75">
      <c r="B154" s="58"/>
      <c r="C154" s="58"/>
      <c r="D154" s="58"/>
    </row>
    <row r="155" spans="2:4" ht="12.75">
      <c r="B155" s="58"/>
      <c r="C155" s="58"/>
      <c r="D155" s="58"/>
    </row>
    <row r="156" spans="2:4" ht="12.75">
      <c r="B156" s="58"/>
      <c r="C156" s="58"/>
      <c r="D156" s="58"/>
    </row>
    <row r="157" spans="2:4" ht="12.75">
      <c r="B157" s="58"/>
      <c r="C157" s="58"/>
      <c r="D157" s="58"/>
    </row>
    <row r="158" spans="2:4" ht="12.75">
      <c r="B158" s="58"/>
      <c r="C158" s="58"/>
      <c r="D158" s="58"/>
    </row>
    <row r="159" spans="2:4" ht="12.75">
      <c r="B159" s="58"/>
      <c r="C159" s="58"/>
      <c r="D159" s="58"/>
    </row>
    <row r="160" spans="2:4" ht="12.75">
      <c r="B160" s="58"/>
      <c r="C160" s="58"/>
      <c r="D160" s="58"/>
    </row>
    <row r="161" spans="2:4" ht="12.75">
      <c r="B161" s="58"/>
      <c r="C161" s="58"/>
      <c r="D161" s="58"/>
    </row>
    <row r="162" spans="2:4" ht="12.75">
      <c r="B162" s="58"/>
      <c r="C162" s="58"/>
      <c r="D162" s="58"/>
    </row>
    <row r="163" spans="2:4" ht="12.75">
      <c r="B163" s="58"/>
      <c r="C163" s="58"/>
      <c r="D163" s="58"/>
    </row>
    <row r="164" spans="2:4" ht="12.75">
      <c r="B164" s="58"/>
      <c r="C164" s="58"/>
      <c r="D164" s="58"/>
    </row>
    <row r="165" spans="2:4" ht="12.75">
      <c r="B165" s="58"/>
      <c r="C165" s="58"/>
      <c r="D165" s="58"/>
    </row>
    <row r="166" spans="2:4" ht="12.75">
      <c r="B166" s="58"/>
      <c r="C166" s="58"/>
      <c r="D166" s="58"/>
    </row>
    <row r="167" spans="2:4" ht="12.75">
      <c r="B167" s="58"/>
      <c r="C167" s="58"/>
      <c r="D167" s="58"/>
    </row>
    <row r="168" spans="2:4" ht="12.75">
      <c r="B168" s="58"/>
      <c r="C168" s="58"/>
      <c r="D168" s="58"/>
    </row>
    <row r="169" spans="2:4" ht="12.75">
      <c r="B169" s="58"/>
      <c r="C169" s="58"/>
      <c r="D169" s="58"/>
    </row>
    <row r="170" spans="2:4" ht="12.75">
      <c r="B170" s="58"/>
      <c r="C170" s="58"/>
      <c r="D170" s="58"/>
    </row>
    <row r="171" spans="2:4" ht="12.75">
      <c r="B171" s="58"/>
      <c r="C171" s="58"/>
      <c r="D171" s="58"/>
    </row>
    <row r="172" spans="2:4" ht="12.75">
      <c r="B172" s="58"/>
      <c r="C172" s="58"/>
      <c r="D172" s="58"/>
    </row>
    <row r="173" spans="2:4" ht="12.75">
      <c r="B173" s="58"/>
      <c r="C173" s="58"/>
      <c r="D173" s="58"/>
    </row>
    <row r="174" spans="2:4" ht="12.75">
      <c r="B174" s="58"/>
      <c r="C174" s="58"/>
      <c r="D174" s="58"/>
    </row>
    <row r="175" spans="2:4" ht="12.75">
      <c r="B175" s="58"/>
      <c r="C175" s="58"/>
      <c r="D175" s="58"/>
    </row>
    <row r="176" spans="2:4" ht="12.75">
      <c r="B176" s="58"/>
      <c r="C176" s="58"/>
      <c r="D176" s="58"/>
    </row>
    <row r="177" spans="2:4" ht="12.75">
      <c r="B177" s="58"/>
      <c r="C177" s="58"/>
      <c r="D177" s="58"/>
    </row>
    <row r="178" spans="2:4" ht="12.75">
      <c r="B178" s="58"/>
      <c r="C178" s="58"/>
      <c r="D178" s="58"/>
    </row>
    <row r="179" spans="2:4" ht="12.75">
      <c r="B179" s="58"/>
      <c r="C179" s="58"/>
      <c r="D179" s="58"/>
    </row>
    <row r="180" spans="2:4" ht="12.75">
      <c r="B180" s="58"/>
      <c r="C180" s="58"/>
      <c r="D180" s="58"/>
    </row>
    <row r="181" spans="2:4" ht="12.75">
      <c r="B181" s="58"/>
      <c r="C181" s="58"/>
      <c r="D181" s="58"/>
    </row>
    <row r="182" spans="2:4" ht="12.75">
      <c r="B182" s="58"/>
      <c r="C182" s="58"/>
      <c r="D182" s="58"/>
    </row>
    <row r="183" spans="2:4" ht="12.75">
      <c r="B183" s="58"/>
      <c r="C183" s="58"/>
      <c r="D183" s="58"/>
    </row>
    <row r="184" spans="2:4" ht="12.75">
      <c r="B184" s="58"/>
      <c r="C184" s="58"/>
      <c r="D184" s="58"/>
    </row>
    <row r="185" spans="2:4" ht="12.75">
      <c r="B185" s="58"/>
      <c r="C185" s="58"/>
      <c r="D185" s="58"/>
    </row>
    <row r="186" spans="2:4" ht="12.75">
      <c r="B186" s="58"/>
      <c r="C186" s="58"/>
      <c r="D186" s="58"/>
    </row>
  </sheetData>
  <sheetProtection/>
  <mergeCells count="63">
    <mergeCell ref="A1:A5"/>
    <mergeCell ref="B1:B5"/>
    <mergeCell ref="C1:C5"/>
    <mergeCell ref="E1:F2"/>
    <mergeCell ref="E3:E5"/>
    <mergeCell ref="F3:F5"/>
    <mergeCell ref="D1:D5"/>
    <mergeCell ref="G1:H2"/>
    <mergeCell ref="I1:J2"/>
    <mergeCell ref="K1:T1"/>
    <mergeCell ref="U1:Z1"/>
    <mergeCell ref="AA1:AC1"/>
    <mergeCell ref="K2:O2"/>
    <mergeCell ref="P2:T2"/>
    <mergeCell ref="U2:W2"/>
    <mergeCell ref="X2:Z2"/>
    <mergeCell ref="AA2:AB2"/>
    <mergeCell ref="G3:G5"/>
    <mergeCell ref="H3:H5"/>
    <mergeCell ref="I3:I5"/>
    <mergeCell ref="J3:J5"/>
    <mergeCell ref="K3:K5"/>
    <mergeCell ref="L3:L5"/>
    <mergeCell ref="V3:V5"/>
    <mergeCell ref="D21:D23"/>
    <mergeCell ref="D6:D8"/>
    <mergeCell ref="M3:M5"/>
    <mergeCell ref="N3:N5"/>
    <mergeCell ref="O3:O5"/>
    <mergeCell ref="P3:P5"/>
    <mergeCell ref="Q3:Q5"/>
    <mergeCell ref="R3:R5"/>
    <mergeCell ref="AA3:AB3"/>
    <mergeCell ref="AA4:AB4"/>
    <mergeCell ref="W3:W5"/>
    <mergeCell ref="X3:X5"/>
    <mergeCell ref="Y3:Y5"/>
    <mergeCell ref="Z3:Z5"/>
    <mergeCell ref="S3:S5"/>
    <mergeCell ref="T3:T5"/>
    <mergeCell ref="U3:U5"/>
    <mergeCell ref="A21:A23"/>
    <mergeCell ref="A6:A8"/>
    <mergeCell ref="C21:C23"/>
    <mergeCell ref="C6:C8"/>
    <mergeCell ref="C24:C26"/>
    <mergeCell ref="A9:A11"/>
    <mergeCell ref="A15:A17"/>
    <mergeCell ref="A12:A14"/>
    <mergeCell ref="A18:A20"/>
    <mergeCell ref="C12:C14"/>
    <mergeCell ref="D12:D14"/>
    <mergeCell ref="C18:C20"/>
    <mergeCell ref="D18:D20"/>
    <mergeCell ref="C9:C11"/>
    <mergeCell ref="D9:D11"/>
    <mergeCell ref="C15:C17"/>
    <mergeCell ref="D15:D17"/>
    <mergeCell ref="A27:A29"/>
    <mergeCell ref="C27:C29"/>
    <mergeCell ref="D27:D29"/>
    <mergeCell ref="A24:A26"/>
    <mergeCell ref="D24:D26"/>
  </mergeCells>
  <printOptions horizontalCentered="1" verticalCentered="1"/>
  <pageMargins left="0.7874015748031497" right="0.7874015748031497" top="1.24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&amp;C&amp;"Arial,Félkövér"&amp;12"Győrök Imre"
Nosztalgia Rádiótöbbtusa Emlékverseny 2009
Balatonfűzfő, 2009. augusztus 14-15-16.&amp;"Arial,Normál"&amp;10
Csapat végleges eredmények listája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Vivendi Telecom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Provics Ferenc</dc:creator>
  <cp:keywords/>
  <dc:description/>
  <cp:lastModifiedBy>ProvicsF</cp:lastModifiedBy>
  <cp:lastPrinted>2011-07-24T07:40:24Z</cp:lastPrinted>
  <dcterms:created xsi:type="dcterms:W3CDTF">2003-05-13T14:30:48Z</dcterms:created>
  <dcterms:modified xsi:type="dcterms:W3CDTF">2011-07-24T08:31:08Z</dcterms:modified>
  <cp:category/>
  <cp:version/>
  <cp:contentType/>
  <cp:contentStatus/>
</cp:coreProperties>
</file>